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'BRPL'!$A$1:$S$217</definedName>
    <definedName name="_xlnm.Print_Area" localSheetId="1">'BYPL'!$A$1:$Q$174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'NDPL'!$A$1:$Q$170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<sst xmlns="http://schemas.openxmlformats.org/spreadsheetml/2006/main" count="1710" uniqueCount="484">
  <si>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</si>
  <si>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</si>
  <si>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</si>
  <si>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</si>
  <si>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</si>
  <si>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</si>
  <si>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</si>
  <si>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</si>
  <si>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</si>
  <si>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</si>
  <si>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</si>
  <si>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</si>
  <si>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</si>
  <si>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</si>
  <si>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</si>
  <si>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</si>
  <si>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</si>
  <si>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</si>
  <si>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</si>
  <si>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</si>
  <si>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</si>
  <si>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</si>
  <si>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</si>
  <si>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</si>
  <si>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</si>
  <si>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</si>
  <si>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</si>
  <si>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</si>
  <si>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</si>
  <si>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</si>
  <si>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</si>
  <si>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</si>
  <si>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</si>
  <si>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</si>
  <si>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</si>
  <si>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</si>
  <si>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</si>
  <si>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</si>
  <si>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</si>
  <si>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</si>
  <si>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</si>
  <si>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</si>
  <si>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</si>
  <si>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</si>
  <si>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</si>
  <si>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</si>
  <si>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</si>
  <si>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</si>
  <si>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</si>
  <si>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</si>
  <si>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</si>
  <si>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</si>
  <si>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</si>
  <si>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</si>
  <si>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</si>
  <si>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</si>
  <si>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</si>
  <si>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</si>
  <si>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</si>
  <si>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</si>
  <si>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</si>
  <si>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</si>
  <si>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</si>
  <si>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</si>
  <si>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</si>
  <si>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</si>
  <si>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</si>
  <si>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</si>
  <si>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</si>
  <si>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</si>
  <si>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</si>
  <si>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</si>
  <si>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</si>
  <si>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</si>
  <si>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</si>
  <si>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</si>
  <si>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</si>
  <si>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</si>
  <si>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</si>
  <si>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</si>
  <si>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</si>
  <si>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</si>
  <si>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</si>
  <si>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</si>
  <si>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</si>
  <si>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</si>
  <si>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</si>
  <si>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</si>
  <si>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</si>
  <si>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</si>
  <si>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</si>
  <si>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</si>
  <si>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</si>
  <si>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</si>
  <si>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</si>
  <si>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</si>
  <si>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</si>
  <si>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</si>
  <si>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</si>
  <si>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</si>
  <si>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</si>
  <si>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</si>
  <si>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</si>
  <si>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</si>
  <si>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</si>
  <si>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</si>
  <si>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</si>
  <si>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</si>
  <si>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</si>
  <si>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</si>
  <si>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</si>
  <si>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</si>
  <si>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</si>
  <si>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</si>
  <si>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</si>
  <si>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</si>
  <si>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</si>
  <si>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</si>
  <si>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</si>
  <si>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</si>
  <si>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</si>
  <si>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</si>
  <si>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</si>
  <si>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</si>
  <si>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</si>
  <si>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</si>
  <si>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</si>
  <si>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</si>
  <si>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</si>
  <si>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</si>
  <si>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</si>
  <si>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</si>
  <si>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</si>
  <si>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</si>
  <si>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</si>
  <si>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</si>
  <si>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</si>
  <si>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</si>
  <si>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</si>
  <si>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</si>
  <si>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</si>
  <si>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</si>
  <si>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</si>
  <si>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</si>
  <si>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</si>
  <si>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</si>
  <si>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</si>
  <si>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</si>
  <si>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</si>
  <si>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</si>
  <si>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</si>
  <si>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</si>
  <si>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</si>
  <si>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</si>
  <si>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</si>
  <si>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</si>
  <si>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</si>
  <si>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</si>
  <si>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</si>
  <si>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</si>
  <si>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</si>
  <si>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</si>
  <si>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</si>
  <si>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</si>
  <si>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</si>
  <si>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</si>
  <si>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</si>
  <si>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</si>
  <si>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</si>
  <si>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</si>
  <si>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</si>
  <si>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</si>
  <si>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</si>
  <si>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</si>
  <si>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</si>
  <si>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</si>
  <si>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</si>
  <si>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</si>
  <si>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</si>
  <si>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</si>
  <si>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</si>
  <si>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</si>
  <si>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</si>
  <si>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</si>
  <si>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</si>
  <si>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</si>
  <si>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</si>
  <si>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</si>
  <si>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</si>
  <si>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</si>
  <si>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</si>
  <si>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</si>
  <si>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</si>
  <si>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</si>
  <si>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</si>
  <si>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</si>
  <si>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</si>
  <si>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</si>
  <si>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</si>
  <si>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</si>
  <si>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</si>
  <si>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</si>
  <si>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</si>
  <si>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</si>
  <si>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</si>
  <si>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</si>
  <si>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</si>
  <si>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</si>
  <si>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</si>
  <si>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</si>
  <si>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</si>
  <si>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</si>
  <si>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</si>
  <si>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</si>
  <si>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</si>
  <si>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</si>
  <si>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</si>
  <si>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</si>
  <si>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</si>
  <si>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</si>
  <si>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</si>
  <si>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</si>
  <si>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</si>
  <si>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</si>
  <si>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</si>
  <si>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</si>
  <si>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</si>
  <si>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</si>
  <si>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</si>
  <si>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</si>
  <si>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</si>
  <si>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</si>
  <si>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</si>
  <si>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</si>
  <si>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</si>
  <si>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</si>
  <si>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</si>
  <si>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</si>
  <si>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</si>
  <si>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</si>
  <si>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</si>
  <si>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</si>
  <si>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</si>
  <si>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</si>
  <si>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</si>
  <si>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</si>
  <si>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</si>
  <si>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</si>
  <si>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</si>
  <si>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</si>
  <si>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</si>
  <si>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</si>
  <si>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</si>
  <si>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</si>
  <si>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</si>
  <si>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</si>
  <si>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</si>
  <si>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</si>
  <si>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</si>
  <si>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</si>
  <si>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</si>
  <si>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</si>
  <si>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</si>
  <si>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</si>
  <si>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</si>
  <si>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</si>
  <si>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</si>
  <si>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</si>
  <si>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</si>
  <si>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</si>
  <si>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</si>
  <si>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</si>
  <si>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</si>
  <si>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</si>
  <si>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</si>
  <si>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</si>
  <si>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</si>
  <si>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</si>
  <si>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</si>
  <si>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</si>
  <si>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</si>
  <si>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</si>
  <si>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</si>
  <si>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</si>
  <si>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</si>
  <si>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</si>
  <si>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</si>
  <si>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</si>
  <si>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</si>
  <si>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</si>
  <si>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</si>
  <si>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</si>
  <si>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</si>
  <si>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</si>
  <si>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</si>
  <si>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</si>
  <si>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</si>
  <si>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</si>
  <si>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</si>
  <si>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</si>
  <si>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</si>
  <si>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</si>
  <si>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</si>
  <si>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</si>
  <si>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</si>
  <si>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</si>
  <si>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</si>
  <si>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</si>
  <si>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</si>
  <si>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</si>
  <si>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</si>
  <si>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</si>
  <si>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</si>
  <si>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</si>
  <si>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</si>
  <si>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</si>
  <si>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</si>
  <si>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</si>
  <si>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</si>
  <si>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</si>
  <si>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</si>
  <si>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</si>
  <si>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</si>
  <si>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</si>
  <si>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</si>
  <si>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</si>
  <si>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</si>
  <si>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</si>
  <si>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</si>
  <si>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</si>
  <si>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</si>
  <si>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</si>
  <si>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</si>
  <si>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</si>
  <si>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</si>
  <si>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</si>
  <si>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</si>
  <si>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</si>
  <si>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</si>
  <si>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</si>
  <si>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</si>
  <si>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</si>
  <si>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</si>
  <si>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</si>
  <si>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</si>
  <si>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</si>
  <si>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</si>
  <si>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</si>
  <si>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</si>
  <si>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</si>
  <si>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</si>
  <si>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</si>
  <si>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</si>
  <si>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</si>
  <si>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</si>
  <si>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</si>
  <si>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</si>
  <si>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</si>
  <si>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</si>
  <si>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</si>
  <si>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</si>
  <si>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</si>
  <si>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</si>
  <si>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</si>
  <si>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</si>
  <si>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</si>
  <si>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</si>
  <si>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</si>
  <si>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</si>
  <si>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</si>
  <si>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</si>
  <si>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</si>
  <si>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</si>
  <si>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</si>
  <si>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</si>
  <si>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</si>
  <si>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</si>
  <si>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</si>
  <si>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</si>
  <si>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</si>
  <si>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</si>
  <si>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</si>
  <si>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</si>
  <si>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</si>
  <si>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</si>
  <si>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</si>
  <si>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</si>
  <si>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</si>
  <si>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</si>
  <si>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</si>
  <si>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</si>
  <si>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</si>
  <si>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</si>
  <si>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</si>
  <si>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</si>
  <si>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</si>
  <si>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</si>
  <si>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</si>
  <si>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</si>
  <si>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</si>
  <si>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</si>
  <si>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</si>
  <si>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</si>
  <si>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</si>
  <si>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</si>
  <si>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</si>
  <si>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</si>
  <si>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</si>
  <si>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</si>
  <si>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</si>
  <si>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</si>
  <si>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</si>
  <si>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</si>
  <si>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</si>
  <si>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</si>
  <si>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</si>
  <si>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</si>
  <si>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</si>
  <si>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</si>
  <si>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</si>
  <si>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</si>
  <si>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</si>
  <si>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</si>
  <si>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</si>
  <si>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</si>
  <si>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</si>
  <si>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</si>
  <si>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</si>
  <si>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</si>
  <si>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</si>
  <si>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</si>
  <si>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</si>
  <si>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</si>
  <si>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</si>
  <si>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</si>
  <si>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</si>
  <si>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</si>
  <si>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</si>
  <si>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</si>
  <si>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</si>
  <si>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</si>
  <si>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</si>
  <si>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</si>
  <si>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</si>
  <si>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</si>
  <si>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</si>
  <si>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</si>
  <si>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</si>
  <si>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</si>
  <si>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</si>
  <si>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</si>
  <si>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</si>
  <si>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</si>
  <si>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</si>
  <si>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</si>
  <si>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</si>
  <si>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</si>
  <si>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w.e.f 20/04/18</t>
  </si>
  <si>
    <t>R.K.PURAM</t>
  </si>
  <si>
    <t>33KV I/C-1</t>
  </si>
  <si>
    <t>33KV I/C-2</t>
  </si>
  <si>
    <t>66KV I/C-1</t>
  </si>
  <si>
    <t>66KV I/C-2</t>
  </si>
  <si>
    <t>w.e.f 31/05/18</t>
  </si>
  <si>
    <t>220KV DMRC-2</t>
  </si>
  <si>
    <t>220KV DMRC-1</t>
  </si>
  <si>
    <t>66KV Rly Ckt-1</t>
  </si>
  <si>
    <t>66KV Rly Ckt-2</t>
  </si>
  <si>
    <t>TUGLAKABAD</t>
  </si>
  <si>
    <t>w.e.f 17/11/18</t>
  </si>
  <si>
    <t xml:space="preserve">BAY-38 </t>
  </si>
  <si>
    <t>FINAL READING 31/01/2019</t>
  </si>
  <si>
    <t>INTIAL READING 01/01/2019</t>
  </si>
  <si>
    <t>JANUARY-2019</t>
  </si>
  <si>
    <t xml:space="preserve">                           PERIOD 1st JANUARY-2019 TO 31st JANUARY-2019</t>
  </si>
  <si>
    <t>w.e.f 01/01/19</t>
  </si>
  <si>
    <t>w.e.f 02/01/2019</t>
  </si>
  <si>
    <t>w.e.f 25/1/19</t>
  </si>
  <si>
    <t xml:space="preserve">Assessment last month </t>
  </si>
  <si>
    <t>Check Meter Data</t>
  </si>
  <si>
    <t>Data till 23/1/19</t>
  </si>
  <si>
    <t>Check Meter</t>
  </si>
  <si>
    <t>Assesment</t>
  </si>
  <si>
    <t>Note :Sharing taken from wk-45 abt bill 2018-19</t>
  </si>
</sst>
</file>

<file path=xl/styles.xml><?xml version="1.0" encoding="utf-8"?>
<styleSheet xmlns="http://schemas.openxmlformats.org/spreadsheetml/2006/main">
  <numFmts count="46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9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3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7" borderId="1" applyNumberFormat="0" applyAlignment="0" applyProtection="0"/>
    <xf numFmtId="0" fontId="82" fillId="0" borderId="6" applyNumberFormat="0" applyFill="0" applyAlignment="0" applyProtection="0"/>
    <xf numFmtId="0" fontId="83" fillId="22" borderId="0" applyNumberFormat="0" applyBorder="0" applyAlignment="0" applyProtection="0"/>
    <xf numFmtId="0" fontId="0" fillId="23" borderId="7" applyNumberFormat="0" applyFont="0" applyAlignment="0" applyProtection="0"/>
    <xf numFmtId="0" fontId="84" fillId="20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4" fillId="0" borderId="19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193" fontId="8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92" fontId="7" fillId="0" borderId="20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left" vertical="center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29" xfId="0" applyFont="1" applyFill="1" applyBorder="1" applyAlignment="1">
      <alignment horizontal="center"/>
    </xf>
    <xf numFmtId="0" fontId="17" fillId="0" borderId="24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92" fontId="8" fillId="0" borderId="2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92" fontId="2" fillId="0" borderId="1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92" fontId="2" fillId="0" borderId="3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9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5" xfId="0" applyFont="1" applyBorder="1" applyAlignment="1">
      <alignment/>
    </xf>
    <xf numFmtId="0" fontId="32" fillId="0" borderId="20" xfId="0" applyFont="1" applyBorder="1" applyAlignment="1">
      <alignment/>
    </xf>
    <xf numFmtId="0" fontId="3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7" fillId="0" borderId="26" xfId="0" applyFont="1" applyBorder="1" applyAlignment="1">
      <alignment/>
    </xf>
    <xf numFmtId="0" fontId="38" fillId="0" borderId="26" xfId="0" applyFont="1" applyBorder="1" applyAlignment="1">
      <alignment/>
    </xf>
    <xf numFmtId="0" fontId="39" fillId="0" borderId="26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32" fillId="0" borderId="22" xfId="0" applyFont="1" applyBorder="1" applyAlignment="1">
      <alignment/>
    </xf>
    <xf numFmtId="0" fontId="33" fillId="0" borderId="22" xfId="0" applyFont="1" applyBorder="1" applyAlignment="1">
      <alignment/>
    </xf>
    <xf numFmtId="0" fontId="21" fillId="0" borderId="26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2" fontId="2" fillId="0" borderId="12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19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19" xfId="0" applyNumberFormat="1" applyFont="1" applyFill="1" applyBorder="1" applyAlignment="1">
      <alignment/>
    </xf>
    <xf numFmtId="192" fontId="21" fillId="0" borderId="19" xfId="0" applyNumberFormat="1" applyFont="1" applyFill="1" applyBorder="1" applyAlignment="1">
      <alignment horizontal="center"/>
    </xf>
    <xf numFmtId="192" fontId="21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0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192" fontId="17" fillId="0" borderId="10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9" xfId="0" applyNumberFormat="1" applyFont="1" applyFill="1" applyBorder="1" applyAlignment="1">
      <alignment horizontal="center"/>
    </xf>
    <xf numFmtId="2" fontId="49" fillId="0" borderId="12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5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vertical="center"/>
    </xf>
    <xf numFmtId="0" fontId="21" fillId="0" borderId="23" xfId="0" applyFont="1" applyFill="1" applyBorder="1" applyAlignment="1">
      <alignment/>
    </xf>
    <xf numFmtId="0" fontId="0" fillId="0" borderId="25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50" fillId="0" borderId="12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2" xfId="0" applyNumberFormat="1" applyFont="1" applyFill="1" applyBorder="1" applyAlignment="1">
      <alignment vertical="top"/>
    </xf>
    <xf numFmtId="1" fontId="0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62" fillId="0" borderId="25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192" fontId="63" fillId="0" borderId="2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1" fontId="49" fillId="0" borderId="19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1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192" fontId="21" fillId="0" borderId="14" xfId="0" applyNumberFormat="1" applyFont="1" applyFill="1" applyBorder="1" applyAlignment="1">
      <alignment horizontal="center" vertical="center"/>
    </xf>
    <xf numFmtId="192" fontId="21" fillId="0" borderId="23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19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4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6" fillId="0" borderId="29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1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29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0" fillId="0" borderId="29" xfId="0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5" xfId="0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right" vertical="top"/>
    </xf>
    <xf numFmtId="49" fontId="19" fillId="0" borderId="29" xfId="0" applyNumberFormat="1" applyFont="1" applyFill="1" applyBorder="1" applyAlignment="1">
      <alignment horizontal="right" vertical="top"/>
    </xf>
    <xf numFmtId="49" fontId="4" fillId="0" borderId="29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1" xfId="0" applyFill="1" applyBorder="1" applyAlignment="1">
      <alignment/>
    </xf>
    <xf numFmtId="0" fontId="31" fillId="0" borderId="25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7" fillId="0" borderId="2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9" fillId="0" borderId="26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2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5" fillId="0" borderId="23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192" fontId="46" fillId="0" borderId="23" xfId="0" applyNumberFormat="1" applyFont="1" applyFill="1" applyBorder="1" applyAlignment="1">
      <alignment horizontal="center" shrinkToFit="1"/>
    </xf>
    <xf numFmtId="0" fontId="0" fillId="0" borderId="23" xfId="0" applyFont="1" applyFill="1" applyBorder="1" applyAlignment="1">
      <alignment/>
    </xf>
    <xf numFmtId="0" fontId="35" fillId="0" borderId="3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23" xfId="0" applyFont="1" applyFill="1" applyBorder="1" applyAlignment="1">
      <alignment/>
    </xf>
    <xf numFmtId="0" fontId="60" fillId="0" borderId="26" xfId="0" applyFont="1" applyFill="1" applyBorder="1" applyAlignment="1">
      <alignment/>
    </xf>
    <xf numFmtId="0" fontId="59" fillId="0" borderId="26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2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92" fontId="2" fillId="0" borderId="2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2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93" fontId="0" fillId="0" borderId="15" xfId="0" applyNumberForma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9" xfId="0" applyNumberForma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19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19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19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4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93" fontId="0" fillId="0" borderId="32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/>
    </xf>
    <xf numFmtId="0" fontId="65" fillId="0" borderId="26" xfId="0" applyFont="1" applyFill="1" applyBorder="1" applyAlignment="1">
      <alignment horizontal="left"/>
    </xf>
    <xf numFmtId="0" fontId="40" fillId="0" borderId="39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9" xfId="0" applyFill="1" applyBorder="1" applyAlignment="1">
      <alignment/>
    </xf>
    <xf numFmtId="0" fontId="19" fillId="0" borderId="14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4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194" fontId="45" fillId="0" borderId="1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194" fontId="13" fillId="0" borderId="1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201" fontId="16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5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3" fontId="16" fillId="0" borderId="1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/>
    </xf>
    <xf numFmtId="2" fontId="16" fillId="0" borderId="23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wrapText="1"/>
    </xf>
    <xf numFmtId="0" fontId="20" fillId="0" borderId="29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4" xfId="0" applyNumberFormat="1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6" fillId="0" borderId="2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4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29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29" xfId="0" applyNumberFormat="1" applyFill="1" applyBorder="1" applyAlignment="1">
      <alignment/>
    </xf>
    <xf numFmtId="0" fontId="16" fillId="0" borderId="2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0" fontId="0" fillId="0" borderId="30" xfId="0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wrapText="1"/>
    </xf>
    <xf numFmtId="193" fontId="12" fillId="0" borderId="44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193" fontId="45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88" fillId="0" borderId="20" xfId="0" applyFont="1" applyBorder="1" applyAlignment="1">
      <alignment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4" fillId="0" borderId="12" xfId="0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2" fontId="64" fillId="0" borderId="0" xfId="0" applyNumberFormat="1" applyFont="1" applyFill="1" applyAlignment="1">
      <alignment horizontal="center"/>
    </xf>
    <xf numFmtId="1" fontId="64" fillId="0" borderId="14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2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2" fontId="64" fillId="0" borderId="14" xfId="0" applyNumberFormat="1" applyFont="1" applyFill="1" applyBorder="1" applyAlignment="1">
      <alignment horizontal="center"/>
    </xf>
    <xf numFmtId="0" fontId="64" fillId="0" borderId="14" xfId="0" applyFont="1" applyFill="1" applyBorder="1" applyAlignment="1">
      <alignment/>
    </xf>
    <xf numFmtId="0" fontId="64" fillId="0" borderId="0" xfId="0" applyFont="1" applyFill="1" applyAlignment="1">
      <alignment/>
    </xf>
    <xf numFmtId="2" fontId="64" fillId="0" borderId="12" xfId="0" applyNumberFormat="1" applyFont="1" applyFill="1" applyBorder="1" applyAlignment="1">
      <alignment horizontal="center"/>
    </xf>
    <xf numFmtId="0" fontId="64" fillId="0" borderId="12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64" fillId="0" borderId="2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3" xfId="0" applyFont="1" applyBorder="1" applyAlignment="1">
      <alignment/>
    </xf>
    <xf numFmtId="0" fontId="90" fillId="0" borderId="20" xfId="0" applyFont="1" applyBorder="1" applyAlignment="1">
      <alignment/>
    </xf>
    <xf numFmtId="0" fontId="91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5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92" fontId="12" fillId="0" borderId="0" xfId="0" applyNumberFormat="1" applyFont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192" fontId="12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92" fontId="13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192" fontId="92" fillId="0" borderId="0" xfId="0" applyNumberFormat="1" applyFont="1" applyBorder="1" applyAlignment="1">
      <alignment horizontal="center" shrinkToFit="1"/>
    </xf>
    <xf numFmtId="49" fontId="16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5" zoomScaleSheetLayoutView="85" workbookViewId="0" topLeftCell="B148">
      <selection activeCell="A1" sqref="A1:IV4"/>
    </sheetView>
  </sheetViews>
  <sheetFormatPr defaultColWidth="9.140625" defaultRowHeight="12.75"/>
  <cols>
    <col min="1" max="1" width="4.00390625" style="421" customWidth="1"/>
    <col min="2" max="2" width="26.57421875" style="421" customWidth="1"/>
    <col min="3" max="3" width="12.28125" style="421" customWidth="1"/>
    <col min="4" max="4" width="9.28125" style="421" customWidth="1"/>
    <col min="5" max="5" width="17.140625" style="421" customWidth="1"/>
    <col min="6" max="6" width="10.8515625" style="421" customWidth="1"/>
    <col min="7" max="7" width="13.8515625" style="421" customWidth="1"/>
    <col min="8" max="8" width="14.00390625" style="421" customWidth="1"/>
    <col min="9" max="9" width="10.57421875" style="421" customWidth="1"/>
    <col min="10" max="10" width="13.00390625" style="421" customWidth="1"/>
    <col min="11" max="11" width="13.421875" style="421" customWidth="1"/>
    <col min="12" max="12" width="13.57421875" style="421" customWidth="1"/>
    <col min="13" max="13" width="14.00390625" style="421" customWidth="1"/>
    <col min="14" max="14" width="10.421875" style="421" customWidth="1"/>
    <col min="15" max="15" width="12.8515625" style="421" customWidth="1"/>
    <col min="16" max="16" width="11.00390625" style="421" customWidth="1"/>
    <col min="17" max="17" width="20.57421875" style="421" customWidth="1"/>
    <col min="18" max="18" width="4.7109375" style="421" customWidth="1"/>
    <col min="19" max="16384" width="9.140625" style="421" customWidth="1"/>
  </cols>
  <sheetData>
    <row r="1" spans="1:17" s="82" customFormat="1" ht="12" customHeight="1">
      <c r="A1" s="14" t="s">
        <v>231</v>
      </c>
      <c r="Q1" s="763" t="s">
        <v>473</v>
      </c>
    </row>
    <row r="2" spans="1:11" s="82" customFormat="1" ht="12" customHeight="1">
      <c r="A2" s="764" t="s">
        <v>232</v>
      </c>
      <c r="B2" s="765"/>
      <c r="C2" s="765"/>
      <c r="D2" s="765"/>
      <c r="E2" s="765"/>
      <c r="F2" s="765"/>
      <c r="G2" s="765"/>
      <c r="H2" s="765"/>
      <c r="I2" s="765"/>
      <c r="J2" s="765"/>
      <c r="K2" s="766"/>
    </row>
    <row r="3" spans="1:8" s="82" customFormat="1" ht="12" customHeight="1">
      <c r="A3" s="767" t="s">
        <v>0</v>
      </c>
      <c r="B3" s="765"/>
      <c r="C3" s="765"/>
      <c r="D3" s="765"/>
      <c r="E3" s="765"/>
      <c r="F3" s="765"/>
      <c r="G3" s="765"/>
      <c r="H3" s="498"/>
    </row>
    <row r="4" spans="1:16" s="82" customFormat="1" ht="12" customHeight="1" thickBot="1">
      <c r="A4" s="767" t="s">
        <v>233</v>
      </c>
      <c r="B4" s="765"/>
      <c r="C4" s="765"/>
      <c r="D4" s="765"/>
      <c r="E4" s="765"/>
      <c r="F4" s="765"/>
      <c r="G4" s="768"/>
      <c r="H4" s="768"/>
      <c r="I4" s="766" t="s">
        <v>387</v>
      </c>
      <c r="J4" s="86"/>
      <c r="K4" s="86"/>
      <c r="L4" s="86"/>
      <c r="M4" s="86"/>
      <c r="N4" s="766" t="s">
        <v>388</v>
      </c>
      <c r="O4" s="86"/>
      <c r="P4" s="86"/>
    </row>
    <row r="5" spans="1:17" s="501" customFormat="1" ht="56.25" customHeight="1" thickBot="1" thickTop="1">
      <c r="A5" s="499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">
        <v>471</v>
      </c>
      <c r="H5" s="477" t="s">
        <v>472</v>
      </c>
      <c r="I5" s="477" t="s">
        <v>4</v>
      </c>
      <c r="J5" s="477" t="s">
        <v>5</v>
      </c>
      <c r="K5" s="500" t="s">
        <v>6</v>
      </c>
      <c r="L5" s="475" t="str">
        <f>G5</f>
        <v>FINAL READING 31/01/2019</v>
      </c>
      <c r="M5" s="477" t="str">
        <f>H5</f>
        <v>INTIAL READING 01/01/2019</v>
      </c>
      <c r="N5" s="477" t="s">
        <v>4</v>
      </c>
      <c r="O5" s="477" t="s">
        <v>5</v>
      </c>
      <c r="P5" s="500" t="s">
        <v>6</v>
      </c>
      <c r="Q5" s="500" t="s">
        <v>301</v>
      </c>
    </row>
    <row r="6" spans="1:12" ht="1.5" customHeight="1" hidden="1" thickTop="1">
      <c r="A6" s="6"/>
      <c r="B6" s="7"/>
      <c r="C6" s="6"/>
      <c r="D6" s="6"/>
      <c r="E6" s="6"/>
      <c r="F6" s="6"/>
      <c r="L6" s="431"/>
    </row>
    <row r="7" spans="1:17" ht="15.75" customHeight="1" thickTop="1">
      <c r="A7" s="253"/>
      <c r="B7" s="319" t="s">
        <v>14</v>
      </c>
      <c r="C7" s="310"/>
      <c r="D7" s="322"/>
      <c r="E7" s="322"/>
      <c r="F7" s="310"/>
      <c r="G7" s="314"/>
      <c r="H7" s="456"/>
      <c r="I7" s="456"/>
      <c r="J7" s="456"/>
      <c r="K7" s="117"/>
      <c r="L7" s="314"/>
      <c r="M7" s="456"/>
      <c r="N7" s="456"/>
      <c r="O7" s="456"/>
      <c r="P7" s="502"/>
      <c r="Q7" s="424"/>
    </row>
    <row r="8" spans="1:17" ht="16.5" customHeight="1">
      <c r="A8" s="253">
        <v>1</v>
      </c>
      <c r="B8" s="318" t="s">
        <v>15</v>
      </c>
      <c r="C8" s="310">
        <v>5128429</v>
      </c>
      <c r="D8" s="321" t="s">
        <v>12</v>
      </c>
      <c r="E8" s="302" t="s">
        <v>338</v>
      </c>
      <c r="F8" s="310">
        <v>-1000</v>
      </c>
      <c r="G8" s="314">
        <v>971947</v>
      </c>
      <c r="H8" s="254">
        <v>971943</v>
      </c>
      <c r="I8" s="315">
        <f>G8-H8</f>
        <v>4</v>
      </c>
      <c r="J8" s="315">
        <f>$F8*I8</f>
        <v>-4000</v>
      </c>
      <c r="K8" s="316">
        <f>J8/1000000</f>
        <v>-0.004</v>
      </c>
      <c r="L8" s="314">
        <v>999034</v>
      </c>
      <c r="M8" s="254">
        <v>999034</v>
      </c>
      <c r="N8" s="315">
        <f>L8-M8</f>
        <v>0</v>
      </c>
      <c r="O8" s="315">
        <f>$F8*N8</f>
        <v>0</v>
      </c>
      <c r="P8" s="316">
        <f>O8/1000000</f>
        <v>0</v>
      </c>
      <c r="Q8" s="746"/>
    </row>
    <row r="9" spans="1:17" ht="16.5">
      <c r="A9" s="253">
        <v>2</v>
      </c>
      <c r="B9" s="318" t="s">
        <v>370</v>
      </c>
      <c r="C9" s="310">
        <v>4864976</v>
      </c>
      <c r="D9" s="321" t="s">
        <v>12</v>
      </c>
      <c r="E9" s="302" t="s">
        <v>338</v>
      </c>
      <c r="F9" s="310">
        <v>-1000</v>
      </c>
      <c r="G9" s="314">
        <v>62241</v>
      </c>
      <c r="H9" s="254">
        <v>55007</v>
      </c>
      <c r="I9" s="315">
        <f>G9-H9</f>
        <v>7234</v>
      </c>
      <c r="J9" s="315">
        <f>$F9*I9</f>
        <v>-7234000</v>
      </c>
      <c r="K9" s="316">
        <f>J9/1000000</f>
        <v>-7.234</v>
      </c>
      <c r="L9" s="314">
        <v>1628</v>
      </c>
      <c r="M9" s="254">
        <v>1628</v>
      </c>
      <c r="N9" s="315">
        <f>L9-M9</f>
        <v>0</v>
      </c>
      <c r="O9" s="315">
        <f>$F9*N9</f>
        <v>0</v>
      </c>
      <c r="P9" s="316">
        <f>O9/1000000</f>
        <v>0</v>
      </c>
      <c r="Q9" s="430"/>
    </row>
    <row r="10" spans="1:17" ht="15.75" customHeight="1">
      <c r="A10" s="253">
        <v>3</v>
      </c>
      <c r="B10" s="318" t="s">
        <v>17</v>
      </c>
      <c r="C10" s="310">
        <v>4864905</v>
      </c>
      <c r="D10" s="321" t="s">
        <v>12</v>
      </c>
      <c r="E10" s="302" t="s">
        <v>338</v>
      </c>
      <c r="F10" s="310">
        <v>-1000</v>
      </c>
      <c r="G10" s="314">
        <v>935578</v>
      </c>
      <c r="H10" s="254">
        <v>935797</v>
      </c>
      <c r="I10" s="315">
        <f>G10-H10</f>
        <v>-219</v>
      </c>
      <c r="J10" s="315">
        <f>$F10*I10</f>
        <v>219000</v>
      </c>
      <c r="K10" s="316">
        <f>J10/1000000</f>
        <v>0.219</v>
      </c>
      <c r="L10" s="314">
        <v>995530</v>
      </c>
      <c r="M10" s="254">
        <v>995530</v>
      </c>
      <c r="N10" s="315">
        <f>L10-M10</f>
        <v>0</v>
      </c>
      <c r="O10" s="315">
        <f>$F10*N10</f>
        <v>0</v>
      </c>
      <c r="P10" s="316">
        <f>O10/1000000</f>
        <v>0</v>
      </c>
      <c r="Q10" s="424"/>
    </row>
    <row r="11" spans="1:17" ht="15.75" customHeight="1">
      <c r="A11" s="253"/>
      <c r="B11" s="319" t="s">
        <v>18</v>
      </c>
      <c r="C11" s="310"/>
      <c r="D11" s="322"/>
      <c r="E11" s="322"/>
      <c r="F11" s="310"/>
      <c r="G11" s="314"/>
      <c r="H11" s="315"/>
      <c r="I11" s="315"/>
      <c r="J11" s="315"/>
      <c r="K11" s="316"/>
      <c r="L11" s="314"/>
      <c r="M11" s="315"/>
      <c r="N11" s="315"/>
      <c r="O11" s="315"/>
      <c r="P11" s="316"/>
      <c r="Q11" s="424"/>
    </row>
    <row r="12" spans="1:17" ht="15.75" customHeight="1">
      <c r="A12" s="253">
        <v>4</v>
      </c>
      <c r="B12" s="318" t="s">
        <v>15</v>
      </c>
      <c r="C12" s="310">
        <v>4864916</v>
      </c>
      <c r="D12" s="321" t="s">
        <v>12</v>
      </c>
      <c r="E12" s="302" t="s">
        <v>338</v>
      </c>
      <c r="F12" s="310">
        <v>-1000</v>
      </c>
      <c r="G12" s="314">
        <v>997649</v>
      </c>
      <c r="H12" s="254">
        <v>997673</v>
      </c>
      <c r="I12" s="315">
        <f>G12-H12</f>
        <v>-24</v>
      </c>
      <c r="J12" s="315">
        <f>$F12*I12</f>
        <v>24000</v>
      </c>
      <c r="K12" s="316">
        <f>J12/1000000</f>
        <v>0.024</v>
      </c>
      <c r="L12" s="314">
        <v>996076</v>
      </c>
      <c r="M12" s="254">
        <v>996077</v>
      </c>
      <c r="N12" s="315">
        <f>L12-M12</f>
        <v>-1</v>
      </c>
      <c r="O12" s="315">
        <f>$F12*N12</f>
        <v>1000</v>
      </c>
      <c r="P12" s="316">
        <f>O12/1000000</f>
        <v>0.001</v>
      </c>
      <c r="Q12" s="424"/>
    </row>
    <row r="13" spans="1:17" ht="15.75" customHeight="1">
      <c r="A13" s="253">
        <v>5</v>
      </c>
      <c r="B13" s="318" t="s">
        <v>16</v>
      </c>
      <c r="C13" s="310">
        <v>5295137</v>
      </c>
      <c r="D13" s="321" t="s">
        <v>12</v>
      </c>
      <c r="E13" s="302" t="s">
        <v>338</v>
      </c>
      <c r="F13" s="310">
        <v>-1000</v>
      </c>
      <c r="G13" s="314">
        <v>878745</v>
      </c>
      <c r="H13" s="254">
        <v>877800</v>
      </c>
      <c r="I13" s="315">
        <f>G13-H13</f>
        <v>945</v>
      </c>
      <c r="J13" s="315">
        <f>$F13*I13</f>
        <v>-945000</v>
      </c>
      <c r="K13" s="316">
        <f>J13/1000000</f>
        <v>-0.945</v>
      </c>
      <c r="L13" s="314">
        <v>999454</v>
      </c>
      <c r="M13" s="254">
        <v>999454</v>
      </c>
      <c r="N13" s="315">
        <f>L13-M13</f>
        <v>0</v>
      </c>
      <c r="O13" s="315">
        <f>$F13*N13</f>
        <v>0</v>
      </c>
      <c r="P13" s="316">
        <f>O13/1000000</f>
        <v>0</v>
      </c>
      <c r="Q13" s="424"/>
    </row>
    <row r="14" spans="1:17" ht="16.5" customHeight="1">
      <c r="A14" s="253"/>
      <c r="B14" s="319" t="s">
        <v>21</v>
      </c>
      <c r="C14" s="310"/>
      <c r="D14" s="322"/>
      <c r="E14" s="302"/>
      <c r="F14" s="310"/>
      <c r="G14" s="314"/>
      <c r="H14" s="315"/>
      <c r="I14" s="315"/>
      <c r="J14" s="315"/>
      <c r="K14" s="316"/>
      <c r="L14" s="314"/>
      <c r="M14" s="315"/>
      <c r="N14" s="315"/>
      <c r="O14" s="315"/>
      <c r="P14" s="316"/>
      <c r="Q14" s="424"/>
    </row>
    <row r="15" spans="1:17" ht="14.25" customHeight="1">
      <c r="A15" s="253">
        <v>6</v>
      </c>
      <c r="B15" s="318" t="s">
        <v>15</v>
      </c>
      <c r="C15" s="310">
        <v>4864982</v>
      </c>
      <c r="D15" s="321" t="s">
        <v>12</v>
      </c>
      <c r="E15" s="302" t="s">
        <v>338</v>
      </c>
      <c r="F15" s="310">
        <v>-1000</v>
      </c>
      <c r="G15" s="314">
        <v>27574</v>
      </c>
      <c r="H15" s="254">
        <v>26889</v>
      </c>
      <c r="I15" s="315">
        <f>G15-H15</f>
        <v>685</v>
      </c>
      <c r="J15" s="315">
        <f>$F15*I15</f>
        <v>-685000</v>
      </c>
      <c r="K15" s="316">
        <f>J15/1000000</f>
        <v>-0.685</v>
      </c>
      <c r="L15" s="314">
        <v>16306</v>
      </c>
      <c r="M15" s="254">
        <v>16386</v>
      </c>
      <c r="N15" s="315">
        <f>L15-M15</f>
        <v>-80</v>
      </c>
      <c r="O15" s="315">
        <f>$F15*N15</f>
        <v>80000</v>
      </c>
      <c r="P15" s="316">
        <f>O15/1000000</f>
        <v>0.08</v>
      </c>
      <c r="Q15" s="424"/>
    </row>
    <row r="16" spans="1:17" ht="13.5" customHeight="1">
      <c r="A16" s="253">
        <v>7</v>
      </c>
      <c r="B16" s="318" t="s">
        <v>16</v>
      </c>
      <c r="C16" s="310">
        <v>4865022</v>
      </c>
      <c r="D16" s="321" t="s">
        <v>12</v>
      </c>
      <c r="E16" s="302" t="s">
        <v>338</v>
      </c>
      <c r="F16" s="310">
        <v>-1000</v>
      </c>
      <c r="G16" s="314">
        <v>2916</v>
      </c>
      <c r="H16" s="254">
        <v>2305</v>
      </c>
      <c r="I16" s="315">
        <f>G16-H16</f>
        <v>611</v>
      </c>
      <c r="J16" s="315">
        <f>$F16*I16</f>
        <v>-611000</v>
      </c>
      <c r="K16" s="316">
        <f>J16/1000000</f>
        <v>-0.611</v>
      </c>
      <c r="L16" s="314">
        <v>998306</v>
      </c>
      <c r="M16" s="254">
        <v>998392</v>
      </c>
      <c r="N16" s="315">
        <f>L16-M16</f>
        <v>-86</v>
      </c>
      <c r="O16" s="315">
        <f>$F16*N16</f>
        <v>86000</v>
      </c>
      <c r="P16" s="316">
        <f>O16/1000000</f>
        <v>0.086</v>
      </c>
      <c r="Q16" s="435"/>
    </row>
    <row r="17" spans="1:17" ht="14.25" customHeight="1">
      <c r="A17" s="253">
        <v>8</v>
      </c>
      <c r="B17" s="318" t="s">
        <v>22</v>
      </c>
      <c r="C17" s="310">
        <v>4864997</v>
      </c>
      <c r="D17" s="321" t="s">
        <v>12</v>
      </c>
      <c r="E17" s="302" t="s">
        <v>338</v>
      </c>
      <c r="F17" s="310">
        <v>-1000</v>
      </c>
      <c r="G17" s="314">
        <v>759</v>
      </c>
      <c r="H17" s="254">
        <v>485</v>
      </c>
      <c r="I17" s="315">
        <f>G17-H17</f>
        <v>274</v>
      </c>
      <c r="J17" s="315">
        <f>$F17*I17</f>
        <v>-274000</v>
      </c>
      <c r="K17" s="316">
        <f>J17/1000000</f>
        <v>-0.274</v>
      </c>
      <c r="L17" s="314">
        <v>999510</v>
      </c>
      <c r="M17" s="254">
        <v>999518</v>
      </c>
      <c r="N17" s="315">
        <f>L17-M17</f>
        <v>-8</v>
      </c>
      <c r="O17" s="315">
        <f>$F17*N17</f>
        <v>8000</v>
      </c>
      <c r="P17" s="316">
        <f>O17/1000000</f>
        <v>0.008</v>
      </c>
      <c r="Q17" s="434"/>
    </row>
    <row r="18" spans="1:17" ht="13.5" customHeight="1">
      <c r="A18" s="253">
        <v>9</v>
      </c>
      <c r="B18" s="318" t="s">
        <v>23</v>
      </c>
      <c r="C18" s="310">
        <v>5295166</v>
      </c>
      <c r="D18" s="321" t="s">
        <v>12</v>
      </c>
      <c r="E18" s="302" t="s">
        <v>338</v>
      </c>
      <c r="F18" s="310">
        <v>-500</v>
      </c>
      <c r="G18" s="314">
        <v>969920</v>
      </c>
      <c r="H18" s="254">
        <v>968751</v>
      </c>
      <c r="I18" s="315">
        <f>G18-H18</f>
        <v>1169</v>
      </c>
      <c r="J18" s="315">
        <f>$F18*I18</f>
        <v>-584500</v>
      </c>
      <c r="K18" s="316">
        <f>J18/1000000</f>
        <v>-0.5845</v>
      </c>
      <c r="L18" s="314">
        <v>847876</v>
      </c>
      <c r="M18" s="254">
        <v>847902</v>
      </c>
      <c r="N18" s="315">
        <f>L18-M18</f>
        <v>-26</v>
      </c>
      <c r="O18" s="315">
        <f>$F18*N18</f>
        <v>13000</v>
      </c>
      <c r="P18" s="316">
        <f>O18/1000000</f>
        <v>0.013</v>
      </c>
      <c r="Q18" s="424"/>
    </row>
    <row r="19" spans="1:17" ht="15.75" customHeight="1">
      <c r="A19" s="253"/>
      <c r="B19" s="319" t="s">
        <v>24</v>
      </c>
      <c r="C19" s="310"/>
      <c r="D19" s="322"/>
      <c r="E19" s="302"/>
      <c r="F19" s="310"/>
      <c r="G19" s="314"/>
      <c r="H19" s="315"/>
      <c r="I19" s="315"/>
      <c r="J19" s="315"/>
      <c r="K19" s="316"/>
      <c r="L19" s="314"/>
      <c r="M19" s="315"/>
      <c r="N19" s="315"/>
      <c r="O19" s="315"/>
      <c r="P19" s="316"/>
      <c r="Q19" s="424"/>
    </row>
    <row r="20" spans="1:17" ht="15.75" customHeight="1">
      <c r="A20" s="253">
        <v>10</v>
      </c>
      <c r="B20" s="318" t="s">
        <v>15</v>
      </c>
      <c r="C20" s="310">
        <v>4864930</v>
      </c>
      <c r="D20" s="321" t="s">
        <v>12</v>
      </c>
      <c r="E20" s="302" t="s">
        <v>338</v>
      </c>
      <c r="F20" s="310">
        <v>-1000</v>
      </c>
      <c r="G20" s="314">
        <v>2332</v>
      </c>
      <c r="H20" s="315">
        <v>1771</v>
      </c>
      <c r="I20" s="315">
        <f>G20-H20</f>
        <v>561</v>
      </c>
      <c r="J20" s="315">
        <f>$F20*I20</f>
        <v>-561000</v>
      </c>
      <c r="K20" s="316">
        <f>J20/1000000</f>
        <v>-0.561</v>
      </c>
      <c r="L20" s="314">
        <v>998906</v>
      </c>
      <c r="M20" s="315">
        <v>998908</v>
      </c>
      <c r="N20" s="315">
        <f>L20-M20</f>
        <v>-2</v>
      </c>
      <c r="O20" s="315">
        <f>$F20*N20</f>
        <v>2000</v>
      </c>
      <c r="P20" s="316">
        <f>O20/1000000</f>
        <v>0.002</v>
      </c>
      <c r="Q20" s="435"/>
    </row>
    <row r="21" spans="1:17" ht="15.75" customHeight="1">
      <c r="A21" s="253">
        <v>11</v>
      </c>
      <c r="B21" s="318" t="s">
        <v>25</v>
      </c>
      <c r="C21" s="310">
        <v>5128412</v>
      </c>
      <c r="D21" s="321" t="s">
        <v>12</v>
      </c>
      <c r="E21" s="302" t="s">
        <v>338</v>
      </c>
      <c r="F21" s="310">
        <v>-1000</v>
      </c>
      <c r="G21" s="314">
        <v>31772</v>
      </c>
      <c r="H21" s="315">
        <v>27955</v>
      </c>
      <c r="I21" s="315">
        <f>G21-H21</f>
        <v>3817</v>
      </c>
      <c r="J21" s="315">
        <f>$F21*I21</f>
        <v>-3817000</v>
      </c>
      <c r="K21" s="316">
        <f>J21/1000000</f>
        <v>-3.817</v>
      </c>
      <c r="L21" s="314">
        <v>999172</v>
      </c>
      <c r="M21" s="315">
        <v>999172</v>
      </c>
      <c r="N21" s="315">
        <f>L21-M21</f>
        <v>0</v>
      </c>
      <c r="O21" s="315">
        <f>$F21*N21</f>
        <v>0</v>
      </c>
      <c r="P21" s="316">
        <f>O21/1000000</f>
        <v>0</v>
      </c>
      <c r="Q21" s="424"/>
    </row>
    <row r="22" spans="1:17" ht="16.5">
      <c r="A22" s="253">
        <v>12</v>
      </c>
      <c r="B22" s="318" t="s">
        <v>22</v>
      </c>
      <c r="C22" s="310">
        <v>4864922</v>
      </c>
      <c r="D22" s="321" t="s">
        <v>12</v>
      </c>
      <c r="E22" s="302" t="s">
        <v>338</v>
      </c>
      <c r="F22" s="310">
        <v>-1000</v>
      </c>
      <c r="G22" s="314">
        <v>10350</v>
      </c>
      <c r="H22" s="315">
        <v>7676</v>
      </c>
      <c r="I22" s="315">
        <f>G22-H22</f>
        <v>2674</v>
      </c>
      <c r="J22" s="315">
        <f>$F22*I22</f>
        <v>-2674000</v>
      </c>
      <c r="K22" s="316">
        <f>J22/1000000</f>
        <v>-2.674</v>
      </c>
      <c r="L22" s="314">
        <v>997044</v>
      </c>
      <c r="M22" s="315">
        <v>997044</v>
      </c>
      <c r="N22" s="315">
        <f>L22-M22</f>
        <v>0</v>
      </c>
      <c r="O22" s="315">
        <f>$F22*N22</f>
        <v>0</v>
      </c>
      <c r="P22" s="316">
        <f>O22/1000000</f>
        <v>0</v>
      </c>
      <c r="Q22" s="434"/>
    </row>
    <row r="23" spans="1:17" ht="18.75" customHeight="1">
      <c r="A23" s="253">
        <v>13</v>
      </c>
      <c r="B23" s="318" t="s">
        <v>465</v>
      </c>
      <c r="C23" s="310">
        <v>4902494</v>
      </c>
      <c r="D23" s="321" t="s">
        <v>12</v>
      </c>
      <c r="E23" s="302" t="s">
        <v>338</v>
      </c>
      <c r="F23" s="310">
        <v>1000</v>
      </c>
      <c r="G23" s="314">
        <v>855725</v>
      </c>
      <c r="H23" s="315">
        <v>859058</v>
      </c>
      <c r="I23" s="315">
        <f>G23-H23</f>
        <v>-3333</v>
      </c>
      <c r="J23" s="315">
        <f>$F23*I23</f>
        <v>-3333000</v>
      </c>
      <c r="K23" s="316">
        <f>J23/1000000</f>
        <v>-3.333</v>
      </c>
      <c r="L23" s="314">
        <v>999981</v>
      </c>
      <c r="M23" s="315">
        <v>999981</v>
      </c>
      <c r="N23" s="315">
        <f>L23-M23</f>
        <v>0</v>
      </c>
      <c r="O23" s="315">
        <f>$F23*N23</f>
        <v>0</v>
      </c>
      <c r="P23" s="316">
        <f>O23/1000000</f>
        <v>0</v>
      </c>
      <c r="Q23" s="424"/>
    </row>
    <row r="24" spans="1:17" ht="18.75" customHeight="1">
      <c r="A24" s="253">
        <v>14</v>
      </c>
      <c r="B24" s="318" t="s">
        <v>464</v>
      </c>
      <c r="C24" s="310">
        <v>4902484</v>
      </c>
      <c r="D24" s="321" t="s">
        <v>12</v>
      </c>
      <c r="E24" s="302" t="s">
        <v>338</v>
      </c>
      <c r="F24" s="310">
        <v>1000</v>
      </c>
      <c r="G24" s="314">
        <v>960187</v>
      </c>
      <c r="H24" s="315">
        <v>967193</v>
      </c>
      <c r="I24" s="315">
        <f>G24-H24</f>
        <v>-7006</v>
      </c>
      <c r="J24" s="315">
        <f>$F24*I24</f>
        <v>-7006000</v>
      </c>
      <c r="K24" s="316">
        <f>J24/1000000</f>
        <v>-7.006</v>
      </c>
      <c r="L24" s="314">
        <v>999996</v>
      </c>
      <c r="M24" s="315">
        <v>999996</v>
      </c>
      <c r="N24" s="315">
        <f>L24-M24</f>
        <v>0</v>
      </c>
      <c r="O24" s="315">
        <f>$F24*N24</f>
        <v>0</v>
      </c>
      <c r="P24" s="316">
        <f>O24/1000000</f>
        <v>0</v>
      </c>
      <c r="Q24" s="424"/>
    </row>
    <row r="25" spans="1:17" ht="18.75" customHeight="1">
      <c r="A25" s="253"/>
      <c r="B25" s="319" t="s">
        <v>427</v>
      </c>
      <c r="C25" s="310"/>
      <c r="D25" s="321"/>
      <c r="E25" s="302"/>
      <c r="F25" s="310"/>
      <c r="G25" s="314"/>
      <c r="H25" s="315"/>
      <c r="I25" s="315"/>
      <c r="J25" s="315"/>
      <c r="K25" s="316"/>
      <c r="L25" s="314"/>
      <c r="M25" s="315"/>
      <c r="N25" s="315"/>
      <c r="O25" s="315"/>
      <c r="P25" s="316"/>
      <c r="Q25" s="424"/>
    </row>
    <row r="26" spans="1:17" ht="15.75" customHeight="1">
      <c r="A26" s="253">
        <v>14</v>
      </c>
      <c r="B26" s="318" t="s">
        <v>15</v>
      </c>
      <c r="C26" s="310">
        <v>4865034</v>
      </c>
      <c r="D26" s="321" t="s">
        <v>12</v>
      </c>
      <c r="E26" s="302" t="s">
        <v>338</v>
      </c>
      <c r="F26" s="310">
        <v>-1000</v>
      </c>
      <c r="G26" s="314">
        <v>979503</v>
      </c>
      <c r="H26" s="315">
        <v>978553</v>
      </c>
      <c r="I26" s="315">
        <f>G26-H26</f>
        <v>950</v>
      </c>
      <c r="J26" s="315">
        <f>$F26*I26</f>
        <v>-950000</v>
      </c>
      <c r="K26" s="316">
        <f>J26/1000000</f>
        <v>-0.95</v>
      </c>
      <c r="L26" s="314">
        <v>16679</v>
      </c>
      <c r="M26" s="315">
        <v>16679</v>
      </c>
      <c r="N26" s="315">
        <f>L26-M26</f>
        <v>0</v>
      </c>
      <c r="O26" s="315">
        <f>$F26*N26</f>
        <v>0</v>
      </c>
      <c r="P26" s="316">
        <f>O26/1000000</f>
        <v>0</v>
      </c>
      <c r="Q26" s="424"/>
    </row>
    <row r="27" spans="1:17" ht="15.75" customHeight="1">
      <c r="A27" s="253">
        <v>15</v>
      </c>
      <c r="B27" s="318" t="s">
        <v>16</v>
      </c>
      <c r="C27" s="310">
        <v>5128462</v>
      </c>
      <c r="D27" s="321" t="s">
        <v>12</v>
      </c>
      <c r="E27" s="302" t="s">
        <v>338</v>
      </c>
      <c r="F27" s="310">
        <v>-500</v>
      </c>
      <c r="G27" s="314">
        <v>7591</v>
      </c>
      <c r="H27" s="315">
        <v>3789</v>
      </c>
      <c r="I27" s="315">
        <f>G27-H27</f>
        <v>3802</v>
      </c>
      <c r="J27" s="315">
        <f>$F27*I27</f>
        <v>-1901000</v>
      </c>
      <c r="K27" s="316">
        <f>J27/1000000</f>
        <v>-1.901</v>
      </c>
      <c r="L27" s="314">
        <v>0</v>
      </c>
      <c r="M27" s="315">
        <v>0</v>
      </c>
      <c r="N27" s="315">
        <f>L27-M27</f>
        <v>0</v>
      </c>
      <c r="O27" s="315">
        <f>$F27*N27</f>
        <v>0</v>
      </c>
      <c r="P27" s="316">
        <f>O27/1000000</f>
        <v>0</v>
      </c>
      <c r="Q27" s="424"/>
    </row>
    <row r="28" spans="1:17" ht="15.75" customHeight="1">
      <c r="A28" s="253">
        <v>16</v>
      </c>
      <c r="B28" s="318" t="s">
        <v>17</v>
      </c>
      <c r="C28" s="310">
        <v>4865052</v>
      </c>
      <c r="D28" s="321" t="s">
        <v>12</v>
      </c>
      <c r="E28" s="302" t="s">
        <v>338</v>
      </c>
      <c r="F28" s="310">
        <v>-1000</v>
      </c>
      <c r="G28" s="314">
        <v>36059</v>
      </c>
      <c r="H28" s="315">
        <v>33908</v>
      </c>
      <c r="I28" s="315">
        <f>G28-H28</f>
        <v>2151</v>
      </c>
      <c r="J28" s="315">
        <f>$F28*I28</f>
        <v>-2151000</v>
      </c>
      <c r="K28" s="316">
        <f>J28/1000000</f>
        <v>-2.151</v>
      </c>
      <c r="L28" s="314">
        <v>264</v>
      </c>
      <c r="M28" s="315">
        <v>264</v>
      </c>
      <c r="N28" s="315">
        <f>L28-M28</f>
        <v>0</v>
      </c>
      <c r="O28" s="315">
        <f>$F28*N28</f>
        <v>0</v>
      </c>
      <c r="P28" s="316">
        <f>O28/1000000</f>
        <v>0</v>
      </c>
      <c r="Q28" s="424"/>
    </row>
    <row r="29" spans="1:17" ht="15.75" customHeight="1">
      <c r="A29" s="253"/>
      <c r="B29" s="319" t="s">
        <v>26</v>
      </c>
      <c r="C29" s="310"/>
      <c r="D29" s="322"/>
      <c r="E29" s="302"/>
      <c r="F29" s="310"/>
      <c r="G29" s="314"/>
      <c r="H29" s="315"/>
      <c r="I29" s="315"/>
      <c r="J29" s="315"/>
      <c r="K29" s="316"/>
      <c r="L29" s="314"/>
      <c r="M29" s="315"/>
      <c r="N29" s="315"/>
      <c r="O29" s="315"/>
      <c r="P29" s="316"/>
      <c r="Q29" s="424"/>
    </row>
    <row r="30" spans="1:17" ht="15.75" customHeight="1">
      <c r="A30" s="253">
        <v>17</v>
      </c>
      <c r="B30" s="318" t="s">
        <v>422</v>
      </c>
      <c r="C30" s="310">
        <v>4864836</v>
      </c>
      <c r="D30" s="321" t="s">
        <v>12</v>
      </c>
      <c r="E30" s="302" t="s">
        <v>338</v>
      </c>
      <c r="F30" s="310">
        <v>1000</v>
      </c>
      <c r="G30" s="314">
        <v>999943</v>
      </c>
      <c r="H30" s="315">
        <v>999943</v>
      </c>
      <c r="I30" s="315">
        <f>G30-H30</f>
        <v>0</v>
      </c>
      <c r="J30" s="315">
        <f>$F30*I30</f>
        <v>0</v>
      </c>
      <c r="K30" s="316">
        <f>J30/1000000</f>
        <v>0</v>
      </c>
      <c r="L30" s="314">
        <v>990885</v>
      </c>
      <c r="M30" s="315">
        <v>990821</v>
      </c>
      <c r="N30" s="315">
        <f>L30-M30</f>
        <v>64</v>
      </c>
      <c r="O30" s="315">
        <f>$F30*N30</f>
        <v>64000</v>
      </c>
      <c r="P30" s="316">
        <f>O30/1000000</f>
        <v>0.064</v>
      </c>
      <c r="Q30" s="452"/>
    </row>
    <row r="31" spans="1:17" ht="15.75" customHeight="1">
      <c r="A31" s="253">
        <v>18</v>
      </c>
      <c r="B31" s="318" t="s">
        <v>27</v>
      </c>
      <c r="C31" s="310">
        <v>4864887</v>
      </c>
      <c r="D31" s="321" t="s">
        <v>12</v>
      </c>
      <c r="E31" s="302" t="s">
        <v>338</v>
      </c>
      <c r="F31" s="310">
        <v>1000</v>
      </c>
      <c r="G31" s="314">
        <v>649</v>
      </c>
      <c r="H31" s="315">
        <v>655</v>
      </c>
      <c r="I31" s="315">
        <f aca="true" t="shared" si="0" ref="I31:I36">G31-H31</f>
        <v>-6</v>
      </c>
      <c r="J31" s="315">
        <f aca="true" t="shared" si="1" ref="J31:J36">$F31*I31</f>
        <v>-6000</v>
      </c>
      <c r="K31" s="316">
        <f aca="true" t="shared" si="2" ref="K31:K36">J31/1000000</f>
        <v>-0.006</v>
      </c>
      <c r="L31" s="314">
        <v>22710</v>
      </c>
      <c r="M31" s="315">
        <v>22689</v>
      </c>
      <c r="N31" s="315">
        <f aca="true" t="shared" si="3" ref="N31:N36">L31-M31</f>
        <v>21</v>
      </c>
      <c r="O31" s="315">
        <f aca="true" t="shared" si="4" ref="O31:O36">$F31*N31</f>
        <v>21000</v>
      </c>
      <c r="P31" s="316">
        <f aca="true" t="shared" si="5" ref="P31:P36">O31/1000000</f>
        <v>0.021</v>
      </c>
      <c r="Q31" s="424"/>
    </row>
    <row r="32" spans="1:17" ht="15.75" customHeight="1">
      <c r="A32" s="253">
        <v>19</v>
      </c>
      <c r="B32" s="318" t="s">
        <v>28</v>
      </c>
      <c r="C32" s="310">
        <v>4864880</v>
      </c>
      <c r="D32" s="321" t="s">
        <v>12</v>
      </c>
      <c r="E32" s="302" t="s">
        <v>338</v>
      </c>
      <c r="F32" s="310">
        <v>500</v>
      </c>
      <c r="G32" s="314">
        <v>1321</v>
      </c>
      <c r="H32" s="315">
        <v>1311</v>
      </c>
      <c r="I32" s="315">
        <f>G32-H32</f>
        <v>10</v>
      </c>
      <c r="J32" s="315">
        <f>$F32*I32</f>
        <v>5000</v>
      </c>
      <c r="K32" s="316">
        <f>J32/1000000</f>
        <v>0.005</v>
      </c>
      <c r="L32" s="314">
        <v>7572</v>
      </c>
      <c r="M32" s="315">
        <v>7539</v>
      </c>
      <c r="N32" s="315">
        <f>L32-M32</f>
        <v>33</v>
      </c>
      <c r="O32" s="315">
        <f>$F32*N32</f>
        <v>16500</v>
      </c>
      <c r="P32" s="316">
        <f>O32/1000000</f>
        <v>0.0165</v>
      </c>
      <c r="Q32" s="424"/>
    </row>
    <row r="33" spans="1:17" ht="15.75" customHeight="1">
      <c r="A33" s="253">
        <v>20</v>
      </c>
      <c r="B33" s="318" t="s">
        <v>29</v>
      </c>
      <c r="C33" s="310">
        <v>4864799</v>
      </c>
      <c r="D33" s="321" t="s">
        <v>12</v>
      </c>
      <c r="E33" s="302" t="s">
        <v>338</v>
      </c>
      <c r="F33" s="310">
        <v>100</v>
      </c>
      <c r="G33" s="314">
        <v>147350</v>
      </c>
      <c r="H33" s="315">
        <v>146136</v>
      </c>
      <c r="I33" s="315">
        <f t="shared" si="0"/>
        <v>1214</v>
      </c>
      <c r="J33" s="315">
        <f t="shared" si="1"/>
        <v>121400</v>
      </c>
      <c r="K33" s="316">
        <f t="shared" si="2"/>
        <v>0.1214</v>
      </c>
      <c r="L33" s="314">
        <v>311012</v>
      </c>
      <c r="M33" s="315">
        <v>310611</v>
      </c>
      <c r="N33" s="315">
        <f t="shared" si="3"/>
        <v>401</v>
      </c>
      <c r="O33" s="315">
        <f t="shared" si="4"/>
        <v>40100</v>
      </c>
      <c r="P33" s="316">
        <f t="shared" si="5"/>
        <v>0.0401</v>
      </c>
      <c r="Q33" s="424"/>
    </row>
    <row r="34" spans="1:17" ht="15.75" customHeight="1">
      <c r="A34" s="253">
        <v>21</v>
      </c>
      <c r="B34" s="318" t="s">
        <v>30</v>
      </c>
      <c r="C34" s="310">
        <v>4864888</v>
      </c>
      <c r="D34" s="321" t="s">
        <v>12</v>
      </c>
      <c r="E34" s="302" t="s">
        <v>338</v>
      </c>
      <c r="F34" s="310">
        <v>1000</v>
      </c>
      <c r="G34" s="314">
        <v>995620</v>
      </c>
      <c r="H34" s="315">
        <v>995699</v>
      </c>
      <c r="I34" s="315">
        <f t="shared" si="0"/>
        <v>-79</v>
      </c>
      <c r="J34" s="315">
        <f t="shared" si="1"/>
        <v>-79000</v>
      </c>
      <c r="K34" s="316">
        <f t="shared" si="2"/>
        <v>-0.079</v>
      </c>
      <c r="L34" s="314">
        <v>984591</v>
      </c>
      <c r="M34" s="315">
        <v>984591</v>
      </c>
      <c r="N34" s="315">
        <f t="shared" si="3"/>
        <v>0</v>
      </c>
      <c r="O34" s="315">
        <f t="shared" si="4"/>
        <v>0</v>
      </c>
      <c r="P34" s="316">
        <f t="shared" si="5"/>
        <v>0</v>
      </c>
      <c r="Q34" s="424"/>
    </row>
    <row r="35" spans="1:17" ht="15.75" customHeight="1">
      <c r="A35" s="253">
        <v>22</v>
      </c>
      <c r="B35" s="318" t="s">
        <v>364</v>
      </c>
      <c r="C35" s="310">
        <v>4864873</v>
      </c>
      <c r="D35" s="321" t="s">
        <v>12</v>
      </c>
      <c r="E35" s="302" t="s">
        <v>338</v>
      </c>
      <c r="F35" s="310">
        <v>1000</v>
      </c>
      <c r="G35" s="314">
        <v>9</v>
      </c>
      <c r="H35" s="315">
        <v>25</v>
      </c>
      <c r="I35" s="315">
        <f>G35-H35</f>
        <v>-16</v>
      </c>
      <c r="J35" s="315">
        <f>$F35*I35</f>
        <v>-16000</v>
      </c>
      <c r="K35" s="316">
        <f>J35/1000000</f>
        <v>-0.016</v>
      </c>
      <c r="L35" s="314">
        <v>999066</v>
      </c>
      <c r="M35" s="315">
        <v>999060</v>
      </c>
      <c r="N35" s="315">
        <f>L35-M35</f>
        <v>6</v>
      </c>
      <c r="O35" s="315">
        <f>$F35*N35</f>
        <v>6000</v>
      </c>
      <c r="P35" s="316">
        <f>O35/1000000</f>
        <v>0.006</v>
      </c>
      <c r="Q35" s="434"/>
    </row>
    <row r="36" spans="1:16" ht="15.75" customHeight="1">
      <c r="A36" s="253">
        <v>23</v>
      </c>
      <c r="B36" s="318" t="s">
        <v>404</v>
      </c>
      <c r="C36" s="310">
        <v>5295124</v>
      </c>
      <c r="D36" s="321" t="s">
        <v>12</v>
      </c>
      <c r="E36" s="302" t="s">
        <v>338</v>
      </c>
      <c r="F36" s="310">
        <v>100</v>
      </c>
      <c r="G36" s="314">
        <v>50465</v>
      </c>
      <c r="H36" s="315">
        <v>52039</v>
      </c>
      <c r="I36" s="315">
        <f t="shared" si="0"/>
        <v>-1574</v>
      </c>
      <c r="J36" s="315">
        <f t="shared" si="1"/>
        <v>-157400</v>
      </c>
      <c r="K36" s="316">
        <f t="shared" si="2"/>
        <v>-0.1574</v>
      </c>
      <c r="L36" s="314">
        <v>121239</v>
      </c>
      <c r="M36" s="315">
        <v>121239</v>
      </c>
      <c r="N36" s="315">
        <f t="shared" si="3"/>
        <v>0</v>
      </c>
      <c r="O36" s="315">
        <f t="shared" si="4"/>
        <v>0</v>
      </c>
      <c r="P36" s="316">
        <f t="shared" si="5"/>
        <v>0</v>
      </c>
    </row>
    <row r="37" spans="1:17" ht="15.75" customHeight="1">
      <c r="A37" s="253"/>
      <c r="B37" s="320" t="s">
        <v>31</v>
      </c>
      <c r="C37" s="310"/>
      <c r="D37" s="321"/>
      <c r="E37" s="302"/>
      <c r="F37" s="310"/>
      <c r="G37" s="314"/>
      <c r="H37" s="315"/>
      <c r="I37" s="315"/>
      <c r="J37" s="315"/>
      <c r="K37" s="316"/>
      <c r="L37" s="314"/>
      <c r="M37" s="315"/>
      <c r="N37" s="315"/>
      <c r="O37" s="315"/>
      <c r="P37" s="316"/>
      <c r="Q37" s="424"/>
    </row>
    <row r="38" spans="1:17" ht="15.75" customHeight="1">
      <c r="A38" s="253">
        <v>24</v>
      </c>
      <c r="B38" s="318" t="s">
        <v>361</v>
      </c>
      <c r="C38" s="310">
        <v>5128477</v>
      </c>
      <c r="D38" s="321" t="s">
        <v>12</v>
      </c>
      <c r="E38" s="302" t="s">
        <v>338</v>
      </c>
      <c r="F38" s="310">
        <v>1000</v>
      </c>
      <c r="G38" s="314">
        <v>985027</v>
      </c>
      <c r="H38" s="315">
        <v>990896</v>
      </c>
      <c r="I38" s="315">
        <f>G38-H38</f>
        <v>-5869</v>
      </c>
      <c r="J38" s="315">
        <f>$F38*I38</f>
        <v>-5869000</v>
      </c>
      <c r="K38" s="316">
        <f>J38/1000000</f>
        <v>-5.869</v>
      </c>
      <c r="L38" s="314">
        <v>999816</v>
      </c>
      <c r="M38" s="315">
        <v>999816</v>
      </c>
      <c r="N38" s="315">
        <f>L38-M38</f>
        <v>0</v>
      </c>
      <c r="O38" s="315">
        <f>$F38*N38</f>
        <v>0</v>
      </c>
      <c r="P38" s="316">
        <f>O38/1000000</f>
        <v>0</v>
      </c>
      <c r="Q38" s="434"/>
    </row>
    <row r="39" spans="1:17" ht="15.75" customHeight="1">
      <c r="A39" s="253">
        <v>25</v>
      </c>
      <c r="B39" s="318" t="s">
        <v>362</v>
      </c>
      <c r="C39" s="310">
        <v>4865058</v>
      </c>
      <c r="D39" s="321" t="s">
        <v>12</v>
      </c>
      <c r="E39" s="302" t="s">
        <v>338</v>
      </c>
      <c r="F39" s="310">
        <v>1000</v>
      </c>
      <c r="G39" s="314">
        <v>571330</v>
      </c>
      <c r="H39" s="315">
        <v>573760</v>
      </c>
      <c r="I39" s="315">
        <f>G39-H39</f>
        <v>-2430</v>
      </c>
      <c r="J39" s="315">
        <f>$F39*I39</f>
        <v>-2430000</v>
      </c>
      <c r="K39" s="316">
        <f>J39/1000000</f>
        <v>-2.43</v>
      </c>
      <c r="L39" s="314">
        <v>829222</v>
      </c>
      <c r="M39" s="315">
        <v>829222</v>
      </c>
      <c r="N39" s="315">
        <f>L39-M39</f>
        <v>0</v>
      </c>
      <c r="O39" s="315">
        <f>$F39*N39</f>
        <v>0</v>
      </c>
      <c r="P39" s="316">
        <f>O39/1000000</f>
        <v>0</v>
      </c>
      <c r="Q39" s="434"/>
    </row>
    <row r="40" spans="1:17" ht="15.75" customHeight="1">
      <c r="A40" s="253">
        <v>26</v>
      </c>
      <c r="B40" s="318" t="s">
        <v>32</v>
      </c>
      <c r="C40" s="310">
        <v>4864791</v>
      </c>
      <c r="D40" s="321" t="s">
        <v>12</v>
      </c>
      <c r="E40" s="302" t="s">
        <v>338</v>
      </c>
      <c r="F40" s="310">
        <v>266.67</v>
      </c>
      <c r="G40" s="314">
        <v>999142</v>
      </c>
      <c r="H40" s="254">
        <v>999858</v>
      </c>
      <c r="I40" s="254">
        <f>G40-H40</f>
        <v>-716</v>
      </c>
      <c r="J40" s="254">
        <f>$F40*I40</f>
        <v>-190935.72</v>
      </c>
      <c r="K40" s="742">
        <f>J40/1000000</f>
        <v>-0.19093572</v>
      </c>
      <c r="L40" s="314">
        <v>999999</v>
      </c>
      <c r="M40" s="254">
        <v>999999</v>
      </c>
      <c r="N40" s="254">
        <f>L40-M40</f>
        <v>0</v>
      </c>
      <c r="O40" s="254">
        <f>$F40*N40</f>
        <v>0</v>
      </c>
      <c r="P40" s="742">
        <f>O40/1000000</f>
        <v>0</v>
      </c>
      <c r="Q40" s="452"/>
    </row>
    <row r="41" spans="1:17" ht="15.75" customHeight="1">
      <c r="A41" s="253">
        <v>27</v>
      </c>
      <c r="B41" s="318" t="s">
        <v>33</v>
      </c>
      <c r="C41" s="310">
        <v>4864867</v>
      </c>
      <c r="D41" s="321" t="s">
        <v>12</v>
      </c>
      <c r="E41" s="302" t="s">
        <v>338</v>
      </c>
      <c r="F41" s="310">
        <v>500</v>
      </c>
      <c r="G41" s="314">
        <v>251</v>
      </c>
      <c r="H41" s="315">
        <v>0</v>
      </c>
      <c r="I41" s="315">
        <f>G41-H41</f>
        <v>251</v>
      </c>
      <c r="J41" s="315">
        <f>$F41*I41</f>
        <v>125500</v>
      </c>
      <c r="K41" s="316">
        <f>J41/1000000</f>
        <v>0.1255</v>
      </c>
      <c r="L41" s="314">
        <v>0</v>
      </c>
      <c r="M41" s="315">
        <v>0</v>
      </c>
      <c r="N41" s="315">
        <f>L41-M41</f>
        <v>0</v>
      </c>
      <c r="O41" s="315">
        <f>$F41*N41</f>
        <v>0</v>
      </c>
      <c r="P41" s="316">
        <f>O41/1000000</f>
        <v>0</v>
      </c>
      <c r="Q41" s="424" t="s">
        <v>475</v>
      </c>
    </row>
    <row r="42" spans="1:17" ht="16.5" customHeight="1">
      <c r="A42" s="253"/>
      <c r="B42" s="319" t="s">
        <v>34</v>
      </c>
      <c r="C42" s="310"/>
      <c r="D42" s="322"/>
      <c r="E42" s="302"/>
      <c r="F42" s="310"/>
      <c r="G42" s="314"/>
      <c r="H42" s="315"/>
      <c r="I42" s="315"/>
      <c r="J42" s="315"/>
      <c r="K42" s="316"/>
      <c r="L42" s="314"/>
      <c r="M42" s="315"/>
      <c r="N42" s="315"/>
      <c r="O42" s="315"/>
      <c r="P42" s="316"/>
      <c r="Q42" s="424"/>
    </row>
    <row r="43" spans="1:17" ht="15" customHeight="1">
      <c r="A43" s="253">
        <v>28</v>
      </c>
      <c r="B43" s="318" t="s">
        <v>35</v>
      </c>
      <c r="C43" s="310">
        <v>4865041</v>
      </c>
      <c r="D43" s="321" t="s">
        <v>12</v>
      </c>
      <c r="E43" s="302" t="s">
        <v>338</v>
      </c>
      <c r="F43" s="310">
        <v>-1000</v>
      </c>
      <c r="G43" s="314">
        <v>14428</v>
      </c>
      <c r="H43" s="315">
        <v>11094</v>
      </c>
      <c r="I43" s="315">
        <f>G43-H43</f>
        <v>3334</v>
      </c>
      <c r="J43" s="315">
        <f>$F43*I43</f>
        <v>-3334000</v>
      </c>
      <c r="K43" s="316">
        <f>J43/1000000</f>
        <v>-3.334</v>
      </c>
      <c r="L43" s="314">
        <v>996962</v>
      </c>
      <c r="M43" s="315">
        <v>996962</v>
      </c>
      <c r="N43" s="315">
        <f>L43-M43</f>
        <v>0</v>
      </c>
      <c r="O43" s="315">
        <f>$F43*N43</f>
        <v>0</v>
      </c>
      <c r="P43" s="316">
        <f>O43/1000000</f>
        <v>0</v>
      </c>
      <c r="Q43" s="424"/>
    </row>
    <row r="44" spans="1:17" ht="13.5" customHeight="1">
      <c r="A44" s="253">
        <v>29</v>
      </c>
      <c r="B44" s="318" t="s">
        <v>16</v>
      </c>
      <c r="C44" s="310">
        <v>5295182</v>
      </c>
      <c r="D44" s="321" t="s">
        <v>12</v>
      </c>
      <c r="E44" s="302" t="s">
        <v>338</v>
      </c>
      <c r="F44" s="310">
        <v>-500</v>
      </c>
      <c r="G44" s="314">
        <v>58204</v>
      </c>
      <c r="H44" s="254">
        <v>48456</v>
      </c>
      <c r="I44" s="315">
        <f>G44-H44</f>
        <v>9748</v>
      </c>
      <c r="J44" s="315">
        <f>$F44*I44</f>
        <v>-4874000</v>
      </c>
      <c r="K44" s="316">
        <f>J44/1000000</f>
        <v>-4.874</v>
      </c>
      <c r="L44" s="314">
        <v>14971</v>
      </c>
      <c r="M44" s="254">
        <v>14971</v>
      </c>
      <c r="N44" s="315">
        <f>L44-M44</f>
        <v>0</v>
      </c>
      <c r="O44" s="315">
        <f>$F44*N44</f>
        <v>0</v>
      </c>
      <c r="P44" s="316">
        <f>O44/1000000</f>
        <v>0</v>
      </c>
      <c r="Q44" s="422"/>
    </row>
    <row r="45" spans="1:17" ht="13.5" customHeight="1">
      <c r="A45" s="254">
        <v>30</v>
      </c>
      <c r="B45" s="318" t="s">
        <v>17</v>
      </c>
      <c r="C45" s="310">
        <v>5295168</v>
      </c>
      <c r="D45" s="321" t="s">
        <v>12</v>
      </c>
      <c r="E45" s="302" t="s">
        <v>338</v>
      </c>
      <c r="F45" s="310">
        <v>-1000</v>
      </c>
      <c r="G45" s="314">
        <v>18889</v>
      </c>
      <c r="H45" s="254">
        <v>18889</v>
      </c>
      <c r="I45" s="315">
        <f>G45-H45</f>
        <v>0</v>
      </c>
      <c r="J45" s="315">
        <f>$F45*I45</f>
        <v>0</v>
      </c>
      <c r="K45" s="316">
        <f>J45/1000000</f>
        <v>0</v>
      </c>
      <c r="L45" s="314">
        <v>497</v>
      </c>
      <c r="M45" s="254">
        <v>497</v>
      </c>
      <c r="N45" s="315">
        <f>L45-M45</f>
        <v>0</v>
      </c>
      <c r="O45" s="315">
        <f>$F45*N45</f>
        <v>0</v>
      </c>
      <c r="P45" s="316">
        <f>O45/1000000</f>
        <v>0</v>
      </c>
      <c r="Q45" s="422"/>
    </row>
    <row r="46" spans="2:17" ht="14.25" customHeight="1">
      <c r="B46" s="319" t="s">
        <v>36</v>
      </c>
      <c r="C46" s="310"/>
      <c r="D46" s="322"/>
      <c r="E46" s="302"/>
      <c r="F46" s="310"/>
      <c r="G46" s="314"/>
      <c r="H46" s="315"/>
      <c r="I46" s="315"/>
      <c r="J46" s="315"/>
      <c r="K46" s="316"/>
      <c r="L46" s="314"/>
      <c r="M46" s="315"/>
      <c r="N46" s="315"/>
      <c r="O46" s="315"/>
      <c r="P46" s="316"/>
      <c r="Q46" s="424"/>
    </row>
    <row r="47" spans="1:17" ht="15.75" customHeight="1">
      <c r="A47" s="253">
        <v>31</v>
      </c>
      <c r="B47" s="318" t="s">
        <v>37</v>
      </c>
      <c r="C47" s="310">
        <v>4864911</v>
      </c>
      <c r="D47" s="321" t="s">
        <v>12</v>
      </c>
      <c r="E47" s="302" t="s">
        <v>338</v>
      </c>
      <c r="F47" s="310">
        <v>-1000</v>
      </c>
      <c r="G47" s="314">
        <v>9401</v>
      </c>
      <c r="H47" s="315">
        <v>7433</v>
      </c>
      <c r="I47" s="315">
        <f>G47-H47</f>
        <v>1968</v>
      </c>
      <c r="J47" s="315">
        <f>$F47*I47</f>
        <v>-1968000</v>
      </c>
      <c r="K47" s="316">
        <f>J47/1000000</f>
        <v>-1.968</v>
      </c>
      <c r="L47" s="314">
        <v>999970</v>
      </c>
      <c r="M47" s="315">
        <v>999970</v>
      </c>
      <c r="N47" s="315">
        <f>L47-M47</f>
        <v>0</v>
      </c>
      <c r="O47" s="315">
        <f>$F47*N47</f>
        <v>0</v>
      </c>
      <c r="P47" s="316">
        <f>O47/1000000</f>
        <v>0</v>
      </c>
      <c r="Q47" s="424"/>
    </row>
    <row r="48" spans="1:17" ht="15.75" customHeight="1">
      <c r="A48" s="253"/>
      <c r="B48" s="319" t="s">
        <v>372</v>
      </c>
      <c r="C48" s="310"/>
      <c r="D48" s="321"/>
      <c r="E48" s="302"/>
      <c r="F48" s="310"/>
      <c r="G48" s="314"/>
      <c r="H48" s="315"/>
      <c r="I48" s="315"/>
      <c r="J48" s="315"/>
      <c r="K48" s="316"/>
      <c r="L48" s="314"/>
      <c r="M48" s="315"/>
      <c r="N48" s="315"/>
      <c r="O48" s="315"/>
      <c r="P48" s="316"/>
      <c r="Q48" s="424"/>
    </row>
    <row r="49" spans="1:17" ht="15.75" customHeight="1">
      <c r="A49" s="253">
        <v>32</v>
      </c>
      <c r="B49" s="318" t="s">
        <v>421</v>
      </c>
      <c r="C49" s="310">
        <v>4864973</v>
      </c>
      <c r="D49" s="321" t="s">
        <v>12</v>
      </c>
      <c r="E49" s="302" t="s">
        <v>338</v>
      </c>
      <c r="F49" s="310">
        <v>-2000</v>
      </c>
      <c r="G49" s="314">
        <v>37291</v>
      </c>
      <c r="H49" s="315">
        <v>34243</v>
      </c>
      <c r="I49" s="315">
        <f>G49-H49</f>
        <v>3048</v>
      </c>
      <c r="J49" s="315">
        <f>$F49*I49</f>
        <v>-6096000</v>
      </c>
      <c r="K49" s="316">
        <f>J49/1000000</f>
        <v>-6.096</v>
      </c>
      <c r="L49" s="314">
        <v>96</v>
      </c>
      <c r="M49" s="315">
        <v>96</v>
      </c>
      <c r="N49" s="315">
        <f>L49-M49</f>
        <v>0</v>
      </c>
      <c r="O49" s="315">
        <f>$F49*N49</f>
        <v>0</v>
      </c>
      <c r="P49" s="316">
        <f>O49/1000000</f>
        <v>0</v>
      </c>
      <c r="Q49" s="424"/>
    </row>
    <row r="50" spans="1:17" ht="18.75" customHeight="1">
      <c r="A50" s="253">
        <v>33</v>
      </c>
      <c r="B50" s="318" t="s">
        <v>379</v>
      </c>
      <c r="C50" s="310">
        <v>4864992</v>
      </c>
      <c r="D50" s="321" t="s">
        <v>12</v>
      </c>
      <c r="E50" s="302" t="s">
        <v>338</v>
      </c>
      <c r="F50" s="310">
        <v>-1000</v>
      </c>
      <c r="G50" s="314">
        <v>53805</v>
      </c>
      <c r="H50" s="315">
        <v>51006</v>
      </c>
      <c r="I50" s="315">
        <f>G50-H50</f>
        <v>2799</v>
      </c>
      <c r="J50" s="315">
        <f>$F50*I50</f>
        <v>-2799000</v>
      </c>
      <c r="K50" s="316">
        <f>J50/1000000</f>
        <v>-2.799</v>
      </c>
      <c r="L50" s="314">
        <v>998776</v>
      </c>
      <c r="M50" s="315">
        <v>998776</v>
      </c>
      <c r="N50" s="315">
        <f>L50-M50</f>
        <v>0</v>
      </c>
      <c r="O50" s="315">
        <f>$F50*N50</f>
        <v>0</v>
      </c>
      <c r="P50" s="316">
        <f>O50/1000000</f>
        <v>0</v>
      </c>
      <c r="Q50" s="721"/>
    </row>
    <row r="51" spans="1:17" ht="15.75" customHeight="1">
      <c r="A51" s="253">
        <v>34</v>
      </c>
      <c r="B51" s="318" t="s">
        <v>373</v>
      </c>
      <c r="C51" s="310">
        <v>4864981</v>
      </c>
      <c r="D51" s="321" t="s">
        <v>12</v>
      </c>
      <c r="E51" s="302" t="s">
        <v>338</v>
      </c>
      <c r="F51" s="310">
        <v>-1000</v>
      </c>
      <c r="G51" s="314">
        <v>102775</v>
      </c>
      <c r="H51" s="315">
        <v>97566</v>
      </c>
      <c r="I51" s="315">
        <f>G51-H51</f>
        <v>5209</v>
      </c>
      <c r="J51" s="315">
        <f>$F51*I51</f>
        <v>-5209000</v>
      </c>
      <c r="K51" s="316">
        <f>J51/1000000</f>
        <v>-5.209</v>
      </c>
      <c r="L51" s="314">
        <v>2426</v>
      </c>
      <c r="M51" s="315">
        <v>2426</v>
      </c>
      <c r="N51" s="315">
        <f>L51-M51</f>
        <v>0</v>
      </c>
      <c r="O51" s="315">
        <f>$F51*N51</f>
        <v>0</v>
      </c>
      <c r="P51" s="316">
        <f>O51/1000000</f>
        <v>0</v>
      </c>
      <c r="Q51" s="721"/>
    </row>
    <row r="52" spans="1:17" ht="12" customHeight="1">
      <c r="A52" s="253"/>
      <c r="B52" s="320" t="s">
        <v>393</v>
      </c>
      <c r="C52" s="310"/>
      <c r="D52" s="321"/>
      <c r="E52" s="302"/>
      <c r="F52" s="310"/>
      <c r="G52" s="314"/>
      <c r="H52" s="315"/>
      <c r="I52" s="315"/>
      <c r="J52" s="315"/>
      <c r="K52" s="316"/>
      <c r="L52" s="314"/>
      <c r="M52" s="315"/>
      <c r="N52" s="315"/>
      <c r="O52" s="315"/>
      <c r="P52" s="316"/>
      <c r="Q52" s="425"/>
    </row>
    <row r="53" spans="1:17" ht="15.75" customHeight="1">
      <c r="A53" s="253">
        <v>35</v>
      </c>
      <c r="B53" s="318" t="s">
        <v>15</v>
      </c>
      <c r="C53" s="310">
        <v>5128463</v>
      </c>
      <c r="D53" s="321" t="s">
        <v>12</v>
      </c>
      <c r="E53" s="302" t="s">
        <v>338</v>
      </c>
      <c r="F53" s="310">
        <v>-1000</v>
      </c>
      <c r="G53" s="314">
        <v>28920</v>
      </c>
      <c r="H53" s="315">
        <v>27249</v>
      </c>
      <c r="I53" s="315">
        <f>G53-H53</f>
        <v>1671</v>
      </c>
      <c r="J53" s="315">
        <f>$F53*I53</f>
        <v>-1671000</v>
      </c>
      <c r="K53" s="316">
        <f>J53/1000000</f>
        <v>-1.671</v>
      </c>
      <c r="L53" s="314">
        <v>999268</v>
      </c>
      <c r="M53" s="315">
        <v>999268</v>
      </c>
      <c r="N53" s="315">
        <f>L53-M53</f>
        <v>0</v>
      </c>
      <c r="O53" s="315">
        <f>$F53*N53</f>
        <v>0</v>
      </c>
      <c r="P53" s="316">
        <f>O53/1000000</f>
        <v>0</v>
      </c>
      <c r="Q53" s="425"/>
    </row>
    <row r="54" spans="1:17" ht="18.75" customHeight="1">
      <c r="A54" s="253">
        <v>36</v>
      </c>
      <c r="B54" s="318" t="s">
        <v>16</v>
      </c>
      <c r="C54" s="310">
        <v>5128468</v>
      </c>
      <c r="D54" s="321" t="s">
        <v>12</v>
      </c>
      <c r="E54" s="302" t="s">
        <v>338</v>
      </c>
      <c r="F54" s="310">
        <v>-1000</v>
      </c>
      <c r="G54" s="314">
        <v>19509</v>
      </c>
      <c r="H54" s="315">
        <v>17660</v>
      </c>
      <c r="I54" s="315">
        <f>G54-H54</f>
        <v>1849</v>
      </c>
      <c r="J54" s="315">
        <f>$F54*I54</f>
        <v>-1849000</v>
      </c>
      <c r="K54" s="316">
        <f>J54/1000000</f>
        <v>-1.849</v>
      </c>
      <c r="L54" s="314">
        <v>916</v>
      </c>
      <c r="M54" s="315">
        <v>916</v>
      </c>
      <c r="N54" s="315">
        <f>L54-M54</f>
        <v>0</v>
      </c>
      <c r="O54" s="315">
        <f>$F54*N54</f>
        <v>0</v>
      </c>
      <c r="P54" s="316">
        <f>O54/1000000</f>
        <v>0</v>
      </c>
      <c r="Q54" s="430"/>
    </row>
    <row r="55" spans="1:17" ht="15" customHeight="1">
      <c r="A55" s="253"/>
      <c r="B55" s="320" t="s">
        <v>397</v>
      </c>
      <c r="C55" s="310"/>
      <c r="D55" s="321"/>
      <c r="E55" s="302"/>
      <c r="F55" s="310"/>
      <c r="G55" s="314"/>
      <c r="H55" s="315"/>
      <c r="I55" s="315"/>
      <c r="J55" s="315"/>
      <c r="K55" s="316"/>
      <c r="L55" s="314"/>
      <c r="M55" s="315"/>
      <c r="N55" s="315"/>
      <c r="O55" s="315"/>
      <c r="P55" s="316"/>
      <c r="Q55" s="430"/>
    </row>
    <row r="56" spans="1:17" ht="15.75" customHeight="1">
      <c r="A56" s="253">
        <v>37</v>
      </c>
      <c r="B56" s="318" t="s">
        <v>15</v>
      </c>
      <c r="C56" s="310">
        <v>4864903</v>
      </c>
      <c r="D56" s="321" t="s">
        <v>12</v>
      </c>
      <c r="E56" s="302" t="s">
        <v>338</v>
      </c>
      <c r="F56" s="310">
        <v>-1000</v>
      </c>
      <c r="G56" s="314">
        <v>999329</v>
      </c>
      <c r="H56" s="315">
        <v>999134</v>
      </c>
      <c r="I56" s="315">
        <f>G56-H56</f>
        <v>195</v>
      </c>
      <c r="J56" s="315">
        <f>$F56*I56</f>
        <v>-195000</v>
      </c>
      <c r="K56" s="316">
        <f>J56/1000000</f>
        <v>-0.195</v>
      </c>
      <c r="L56" s="314">
        <v>998710</v>
      </c>
      <c r="M56" s="315">
        <v>998710</v>
      </c>
      <c r="N56" s="315">
        <f>L56-M56</f>
        <v>0</v>
      </c>
      <c r="O56" s="315">
        <f>$F56*N56</f>
        <v>0</v>
      </c>
      <c r="P56" s="316">
        <f>O56/1000000</f>
        <v>0</v>
      </c>
      <c r="Q56" s="422"/>
    </row>
    <row r="57" spans="1:17" ht="15" customHeight="1">
      <c r="A57" s="253">
        <v>38</v>
      </c>
      <c r="B57" s="318" t="s">
        <v>16</v>
      </c>
      <c r="C57" s="310">
        <v>4864946</v>
      </c>
      <c r="D57" s="321" t="s">
        <v>12</v>
      </c>
      <c r="E57" s="302" t="s">
        <v>338</v>
      </c>
      <c r="F57" s="310">
        <v>-1000</v>
      </c>
      <c r="G57" s="314">
        <v>25243</v>
      </c>
      <c r="H57" s="315">
        <v>22711</v>
      </c>
      <c r="I57" s="315">
        <f>G57-H57</f>
        <v>2532</v>
      </c>
      <c r="J57" s="315">
        <f>$F57*I57</f>
        <v>-2532000</v>
      </c>
      <c r="K57" s="316">
        <f>J57/1000000</f>
        <v>-2.532</v>
      </c>
      <c r="L57" s="314">
        <v>1576</v>
      </c>
      <c r="M57" s="315">
        <v>1576</v>
      </c>
      <c r="N57" s="315">
        <f>L57-M57</f>
        <v>0</v>
      </c>
      <c r="O57" s="315">
        <f>$F57*N57</f>
        <v>0</v>
      </c>
      <c r="P57" s="316">
        <f>O57/1000000</f>
        <v>0</v>
      </c>
      <c r="Q57" s="422"/>
    </row>
    <row r="58" spans="1:17" ht="14.25" customHeight="1">
      <c r="A58" s="253"/>
      <c r="B58" s="320" t="s">
        <v>371</v>
      </c>
      <c r="C58" s="310"/>
      <c r="D58" s="321"/>
      <c r="E58" s="302"/>
      <c r="F58" s="310"/>
      <c r="G58" s="314"/>
      <c r="H58" s="315"/>
      <c r="I58" s="315"/>
      <c r="J58" s="315"/>
      <c r="K58" s="316"/>
      <c r="L58" s="314"/>
      <c r="M58" s="315"/>
      <c r="N58" s="315"/>
      <c r="O58" s="315"/>
      <c r="P58" s="316"/>
      <c r="Q58" s="424"/>
    </row>
    <row r="59" spans="1:17" ht="14.25" customHeight="1">
      <c r="A59" s="253"/>
      <c r="B59" s="320" t="s">
        <v>42</v>
      </c>
      <c r="C59" s="310"/>
      <c r="D59" s="321"/>
      <c r="E59" s="302"/>
      <c r="F59" s="310"/>
      <c r="G59" s="314"/>
      <c r="H59" s="315"/>
      <c r="I59" s="315"/>
      <c r="J59" s="315"/>
      <c r="K59" s="316"/>
      <c r="L59" s="314"/>
      <c r="M59" s="315"/>
      <c r="N59" s="315"/>
      <c r="O59" s="315"/>
      <c r="P59" s="316"/>
      <c r="Q59" s="424"/>
    </row>
    <row r="60" spans="1:17" ht="15.75" customHeight="1">
      <c r="A60" s="254">
        <v>39</v>
      </c>
      <c r="B60" s="318" t="s">
        <v>43</v>
      </c>
      <c r="C60" s="310">
        <v>4864843</v>
      </c>
      <c r="D60" s="321" t="s">
        <v>12</v>
      </c>
      <c r="E60" s="302" t="s">
        <v>338</v>
      </c>
      <c r="F60" s="310">
        <v>1000</v>
      </c>
      <c r="G60" s="314">
        <v>1357</v>
      </c>
      <c r="H60" s="315">
        <v>1734</v>
      </c>
      <c r="I60" s="315">
        <f>G60-H60</f>
        <v>-377</v>
      </c>
      <c r="J60" s="315">
        <f>$F60*I60</f>
        <v>-377000</v>
      </c>
      <c r="K60" s="316">
        <f>J60/1000000</f>
        <v>-0.377</v>
      </c>
      <c r="L60" s="314">
        <v>28619</v>
      </c>
      <c r="M60" s="315">
        <v>28619</v>
      </c>
      <c r="N60" s="315">
        <f>L60-M60</f>
        <v>0</v>
      </c>
      <c r="O60" s="315">
        <f>$F60*N60</f>
        <v>0</v>
      </c>
      <c r="P60" s="316">
        <f>O60/1000000</f>
        <v>0</v>
      </c>
      <c r="Q60" s="424"/>
    </row>
    <row r="61" spans="1:17" s="720" customFormat="1" ht="15" thickBot="1">
      <c r="A61" s="668">
        <v>40</v>
      </c>
      <c r="B61" s="718" t="s">
        <v>44</v>
      </c>
      <c r="C61" s="719">
        <v>5295123</v>
      </c>
      <c r="D61" s="724" t="s">
        <v>12</v>
      </c>
      <c r="E61" s="720" t="s">
        <v>338</v>
      </c>
      <c r="F61" s="719">
        <v>100</v>
      </c>
      <c r="G61" s="668">
        <v>53983</v>
      </c>
      <c r="H61" s="719">
        <v>53983</v>
      </c>
      <c r="I61" s="719">
        <f>G61-H61</f>
        <v>0</v>
      </c>
      <c r="J61" s="719">
        <f>$F61*I61</f>
        <v>0</v>
      </c>
      <c r="K61" s="719">
        <f>J61/1000000</f>
        <v>0</v>
      </c>
      <c r="L61" s="668">
        <v>26360</v>
      </c>
      <c r="M61" s="719">
        <v>26360</v>
      </c>
      <c r="N61" s="719">
        <f>L61-M61</f>
        <v>0</v>
      </c>
      <c r="O61" s="719">
        <f>$F61*N61</f>
        <v>0</v>
      </c>
      <c r="P61" s="719">
        <f>O61/1000000</f>
        <v>0</v>
      </c>
      <c r="Q61" s="725"/>
    </row>
    <row r="62" spans="1:17" ht="21.75" customHeight="1" thickBot="1" thickTop="1">
      <c r="A62" s="254"/>
      <c r="B62" s="442" t="s">
        <v>303</v>
      </c>
      <c r="C62" s="33"/>
      <c r="D62" s="322"/>
      <c r="E62" s="302"/>
      <c r="F62" s="33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503" t="str">
        <f>Q1</f>
        <v>JANUARY-2019</v>
      </c>
    </row>
    <row r="63" spans="1:17" ht="15.75" customHeight="1" thickTop="1">
      <c r="A63" s="252"/>
      <c r="B63" s="317" t="s">
        <v>45</v>
      </c>
      <c r="C63" s="300"/>
      <c r="D63" s="323"/>
      <c r="E63" s="323"/>
      <c r="F63" s="300"/>
      <c r="G63" s="504"/>
      <c r="H63" s="505"/>
      <c r="I63" s="505"/>
      <c r="J63" s="505"/>
      <c r="K63" s="506"/>
      <c r="L63" s="504"/>
      <c r="M63" s="505"/>
      <c r="N63" s="505"/>
      <c r="O63" s="505"/>
      <c r="P63" s="506"/>
      <c r="Q63" s="507"/>
    </row>
    <row r="64" spans="1:17" ht="15.75" customHeight="1">
      <c r="A64" s="253">
        <v>41</v>
      </c>
      <c r="B64" s="459" t="s">
        <v>80</v>
      </c>
      <c r="C64" s="310">
        <v>4865169</v>
      </c>
      <c r="D64" s="322" t="s">
        <v>12</v>
      </c>
      <c r="E64" s="302" t="s">
        <v>338</v>
      </c>
      <c r="F64" s="310">
        <v>1000</v>
      </c>
      <c r="G64" s="314">
        <v>1238</v>
      </c>
      <c r="H64" s="315">
        <v>1272</v>
      </c>
      <c r="I64" s="315">
        <f>G64-H64</f>
        <v>-34</v>
      </c>
      <c r="J64" s="315">
        <f>$F64*I64</f>
        <v>-34000</v>
      </c>
      <c r="K64" s="316">
        <f>J64/1000000</f>
        <v>-0.034</v>
      </c>
      <c r="L64" s="314">
        <v>61277</v>
      </c>
      <c r="M64" s="315">
        <v>61277</v>
      </c>
      <c r="N64" s="315">
        <f>L64-M64</f>
        <v>0</v>
      </c>
      <c r="O64" s="315">
        <f>$F64*N64</f>
        <v>0</v>
      </c>
      <c r="P64" s="316">
        <f>O64/1000000</f>
        <v>0</v>
      </c>
      <c r="Q64" s="424"/>
    </row>
    <row r="65" spans="1:17" ht="15.75" customHeight="1">
      <c r="A65" s="253"/>
      <c r="B65" s="280" t="s">
        <v>50</v>
      </c>
      <c r="C65" s="311"/>
      <c r="D65" s="324"/>
      <c r="E65" s="324"/>
      <c r="F65" s="311"/>
      <c r="G65" s="314"/>
      <c r="H65" s="315"/>
      <c r="I65" s="315"/>
      <c r="J65" s="315"/>
      <c r="K65" s="316"/>
      <c r="L65" s="314"/>
      <c r="M65" s="315"/>
      <c r="N65" s="315"/>
      <c r="O65" s="315"/>
      <c r="P65" s="316"/>
      <c r="Q65" s="424"/>
    </row>
    <row r="66" spans="1:17" ht="15.75" customHeight="1">
      <c r="A66" s="253">
        <v>42</v>
      </c>
      <c r="B66" s="443" t="s">
        <v>51</v>
      </c>
      <c r="C66" s="311">
        <v>4902572</v>
      </c>
      <c r="D66" s="444" t="s">
        <v>12</v>
      </c>
      <c r="E66" s="302" t="s">
        <v>338</v>
      </c>
      <c r="F66" s="311">
        <v>100</v>
      </c>
      <c r="G66" s="314">
        <v>0</v>
      </c>
      <c r="H66" s="315">
        <v>0</v>
      </c>
      <c r="I66" s="315">
        <f>G66-H66</f>
        <v>0</v>
      </c>
      <c r="J66" s="315">
        <f>$F66*I66</f>
        <v>0</v>
      </c>
      <c r="K66" s="316">
        <f>J66/1000000</f>
        <v>0</v>
      </c>
      <c r="L66" s="314">
        <v>0</v>
      </c>
      <c r="M66" s="315">
        <v>0</v>
      </c>
      <c r="N66" s="315">
        <f>L66-M66</f>
        <v>0</v>
      </c>
      <c r="O66" s="315">
        <f>$F66*N66</f>
        <v>0</v>
      </c>
      <c r="P66" s="316">
        <f>O66/1000000</f>
        <v>0</v>
      </c>
      <c r="Q66" s="747"/>
    </row>
    <row r="67" spans="1:17" ht="15.75" customHeight="1">
      <c r="A67" s="253">
        <v>43</v>
      </c>
      <c r="B67" s="443" t="s">
        <v>52</v>
      </c>
      <c r="C67" s="311">
        <v>4902541</v>
      </c>
      <c r="D67" s="444" t="s">
        <v>12</v>
      </c>
      <c r="E67" s="302" t="s">
        <v>338</v>
      </c>
      <c r="F67" s="311">
        <v>100</v>
      </c>
      <c r="G67" s="314">
        <v>999575</v>
      </c>
      <c r="H67" s="315">
        <v>999723</v>
      </c>
      <c r="I67" s="315">
        <f>G67-H67</f>
        <v>-148</v>
      </c>
      <c r="J67" s="315">
        <f>$F67*I67</f>
        <v>-14800</v>
      </c>
      <c r="K67" s="316">
        <f>J67/1000000</f>
        <v>-0.0148</v>
      </c>
      <c r="L67" s="314">
        <v>999596</v>
      </c>
      <c r="M67" s="315">
        <v>999661</v>
      </c>
      <c r="N67" s="315">
        <f>L67-M67</f>
        <v>-65</v>
      </c>
      <c r="O67" s="315">
        <f>$F67*N67</f>
        <v>-6500</v>
      </c>
      <c r="P67" s="316">
        <f>O67/1000000</f>
        <v>-0.0065</v>
      </c>
      <c r="Q67" s="424"/>
    </row>
    <row r="68" spans="1:17" ht="15.75" customHeight="1">
      <c r="A68" s="253">
        <v>44</v>
      </c>
      <c r="B68" s="443" t="s">
        <v>53</v>
      </c>
      <c r="C68" s="311">
        <v>4902539</v>
      </c>
      <c r="D68" s="444" t="s">
        <v>12</v>
      </c>
      <c r="E68" s="302" t="s">
        <v>338</v>
      </c>
      <c r="F68" s="311">
        <v>100</v>
      </c>
      <c r="G68" s="314">
        <v>2195</v>
      </c>
      <c r="H68" s="315">
        <v>2137</v>
      </c>
      <c r="I68" s="315">
        <f>G68-H68</f>
        <v>58</v>
      </c>
      <c r="J68" s="315">
        <f>$F68*I68</f>
        <v>5800</v>
      </c>
      <c r="K68" s="316">
        <f>J68/1000000</f>
        <v>0.0058</v>
      </c>
      <c r="L68" s="314">
        <v>26975</v>
      </c>
      <c r="M68" s="315">
        <v>26972</v>
      </c>
      <c r="N68" s="315">
        <f>L68-M68</f>
        <v>3</v>
      </c>
      <c r="O68" s="315">
        <f>$F68*N68</f>
        <v>300</v>
      </c>
      <c r="P68" s="316">
        <f>O68/1000000</f>
        <v>0.0003</v>
      </c>
      <c r="Q68" s="424"/>
    </row>
    <row r="69" spans="1:17" ht="15.75" customHeight="1">
      <c r="A69" s="253"/>
      <c r="B69" s="280" t="s">
        <v>54</v>
      </c>
      <c r="C69" s="311"/>
      <c r="D69" s="324"/>
      <c r="E69" s="324"/>
      <c r="F69" s="311"/>
      <c r="G69" s="314"/>
      <c r="H69" s="315"/>
      <c r="I69" s="315"/>
      <c r="J69" s="315"/>
      <c r="K69" s="316"/>
      <c r="L69" s="314"/>
      <c r="M69" s="315"/>
      <c r="N69" s="315"/>
      <c r="O69" s="315"/>
      <c r="P69" s="316"/>
      <c r="Q69" s="424"/>
    </row>
    <row r="70" spans="1:17" ht="15.75" customHeight="1">
      <c r="A70" s="253">
        <v>45</v>
      </c>
      <c r="B70" s="443" t="s">
        <v>55</v>
      </c>
      <c r="C70" s="311">
        <v>4902591</v>
      </c>
      <c r="D70" s="444" t="s">
        <v>12</v>
      </c>
      <c r="E70" s="302" t="s">
        <v>338</v>
      </c>
      <c r="F70" s="311">
        <v>1333</v>
      </c>
      <c r="G70" s="314">
        <v>472</v>
      </c>
      <c r="H70" s="315">
        <v>460</v>
      </c>
      <c r="I70" s="315">
        <f aca="true" t="shared" si="6" ref="I70:I76">G70-H70</f>
        <v>12</v>
      </c>
      <c r="J70" s="315">
        <f aca="true" t="shared" si="7" ref="J70:J76">$F70*I70</f>
        <v>15996</v>
      </c>
      <c r="K70" s="316">
        <f aca="true" t="shared" si="8" ref="K70:K76">J70/1000000</f>
        <v>0.015996</v>
      </c>
      <c r="L70" s="314">
        <v>370</v>
      </c>
      <c r="M70" s="315">
        <v>370</v>
      </c>
      <c r="N70" s="315">
        <f aca="true" t="shared" si="9" ref="N70:N76">L70-M70</f>
        <v>0</v>
      </c>
      <c r="O70" s="315">
        <f aca="true" t="shared" si="10" ref="O70:O76">$F70*N70</f>
        <v>0</v>
      </c>
      <c r="P70" s="316">
        <f aca="true" t="shared" si="11" ref="P70:P76">O70/1000000</f>
        <v>0</v>
      </c>
      <c r="Q70" s="424"/>
    </row>
    <row r="71" spans="1:17" ht="15.75" customHeight="1">
      <c r="A71" s="253">
        <v>46</v>
      </c>
      <c r="B71" s="443" t="s">
        <v>56</v>
      </c>
      <c r="C71" s="311">
        <v>4902565</v>
      </c>
      <c r="D71" s="444" t="s">
        <v>12</v>
      </c>
      <c r="E71" s="302" t="s">
        <v>338</v>
      </c>
      <c r="F71" s="311">
        <v>100</v>
      </c>
      <c r="G71" s="314">
        <v>2801</v>
      </c>
      <c r="H71" s="315">
        <v>2784</v>
      </c>
      <c r="I71" s="315">
        <f t="shared" si="6"/>
        <v>17</v>
      </c>
      <c r="J71" s="315">
        <f t="shared" si="7"/>
        <v>1700</v>
      </c>
      <c r="K71" s="316">
        <f t="shared" si="8"/>
        <v>0.0017</v>
      </c>
      <c r="L71" s="314">
        <v>1515</v>
      </c>
      <c r="M71" s="315">
        <v>1515</v>
      </c>
      <c r="N71" s="315">
        <f t="shared" si="9"/>
        <v>0</v>
      </c>
      <c r="O71" s="315">
        <f t="shared" si="10"/>
        <v>0</v>
      </c>
      <c r="P71" s="316">
        <f t="shared" si="11"/>
        <v>0</v>
      </c>
      <c r="Q71" s="424"/>
    </row>
    <row r="72" spans="1:17" ht="15.75" customHeight="1">
      <c r="A72" s="253">
        <v>47</v>
      </c>
      <c r="B72" s="443" t="s">
        <v>57</v>
      </c>
      <c r="C72" s="311">
        <v>4902523</v>
      </c>
      <c r="D72" s="444" t="s">
        <v>12</v>
      </c>
      <c r="E72" s="302" t="s">
        <v>338</v>
      </c>
      <c r="F72" s="311">
        <v>100</v>
      </c>
      <c r="G72" s="314">
        <v>999815</v>
      </c>
      <c r="H72" s="315">
        <v>999815</v>
      </c>
      <c r="I72" s="315">
        <f>G72-H72</f>
        <v>0</v>
      </c>
      <c r="J72" s="315">
        <f t="shared" si="7"/>
        <v>0</v>
      </c>
      <c r="K72" s="316">
        <f t="shared" si="8"/>
        <v>0</v>
      </c>
      <c r="L72" s="314">
        <v>999943</v>
      </c>
      <c r="M72" s="315">
        <v>999943</v>
      </c>
      <c r="N72" s="315">
        <f>L72-M72</f>
        <v>0</v>
      </c>
      <c r="O72" s="315">
        <f t="shared" si="10"/>
        <v>0</v>
      </c>
      <c r="P72" s="316">
        <f t="shared" si="11"/>
        <v>0</v>
      </c>
      <c r="Q72" s="424"/>
    </row>
    <row r="73" spans="1:17" ht="15.75" customHeight="1">
      <c r="A73" s="253">
        <v>48</v>
      </c>
      <c r="B73" s="443" t="s">
        <v>58</v>
      </c>
      <c r="C73" s="311">
        <v>4902547</v>
      </c>
      <c r="D73" s="444" t="s">
        <v>12</v>
      </c>
      <c r="E73" s="302" t="s">
        <v>338</v>
      </c>
      <c r="F73" s="311">
        <v>100</v>
      </c>
      <c r="G73" s="314">
        <v>5885</v>
      </c>
      <c r="H73" s="315">
        <v>5885</v>
      </c>
      <c r="I73" s="315">
        <f t="shared" si="6"/>
        <v>0</v>
      </c>
      <c r="J73" s="315">
        <f t="shared" si="7"/>
        <v>0</v>
      </c>
      <c r="K73" s="316">
        <f t="shared" si="8"/>
        <v>0</v>
      </c>
      <c r="L73" s="314">
        <v>8891</v>
      </c>
      <c r="M73" s="315">
        <v>8891</v>
      </c>
      <c r="N73" s="315">
        <f t="shared" si="9"/>
        <v>0</v>
      </c>
      <c r="O73" s="315">
        <f t="shared" si="10"/>
        <v>0</v>
      </c>
      <c r="P73" s="316">
        <f t="shared" si="11"/>
        <v>0</v>
      </c>
      <c r="Q73" s="424"/>
    </row>
    <row r="74" spans="1:17" ht="15.75" customHeight="1">
      <c r="A74" s="253">
        <v>49</v>
      </c>
      <c r="B74" s="443" t="s">
        <v>59</v>
      </c>
      <c r="C74" s="311">
        <v>4902548</v>
      </c>
      <c r="D74" s="444" t="s">
        <v>12</v>
      </c>
      <c r="E74" s="302" t="s">
        <v>338</v>
      </c>
      <c r="F74" s="460">
        <v>100</v>
      </c>
      <c r="G74" s="314">
        <v>0</v>
      </c>
      <c r="H74" s="315">
        <v>0</v>
      </c>
      <c r="I74" s="315">
        <f>G74-H74</f>
        <v>0</v>
      </c>
      <c r="J74" s="315">
        <f>$F74*I74</f>
        <v>0</v>
      </c>
      <c r="K74" s="316">
        <f>J74/1000000</f>
        <v>0</v>
      </c>
      <c r="L74" s="314">
        <v>0</v>
      </c>
      <c r="M74" s="315">
        <v>0</v>
      </c>
      <c r="N74" s="315">
        <f>L74-M74</f>
        <v>0</v>
      </c>
      <c r="O74" s="315">
        <f>$F74*N74</f>
        <v>0</v>
      </c>
      <c r="P74" s="316">
        <f>O74/1000000</f>
        <v>0</v>
      </c>
      <c r="Q74" s="452"/>
    </row>
    <row r="75" spans="1:17" ht="15.75" customHeight="1">
      <c r="A75" s="253">
        <v>50</v>
      </c>
      <c r="B75" s="443" t="s">
        <v>60</v>
      </c>
      <c r="C75" s="311">
        <v>5295190</v>
      </c>
      <c r="D75" s="444" t="s">
        <v>12</v>
      </c>
      <c r="E75" s="302" t="s">
        <v>338</v>
      </c>
      <c r="F75" s="311">
        <v>100</v>
      </c>
      <c r="G75" s="314">
        <v>625</v>
      </c>
      <c r="H75" s="315">
        <v>1267</v>
      </c>
      <c r="I75" s="315">
        <f t="shared" si="6"/>
        <v>-642</v>
      </c>
      <c r="J75" s="315">
        <f t="shared" si="7"/>
        <v>-64200</v>
      </c>
      <c r="K75" s="316">
        <f t="shared" si="8"/>
        <v>-0.0642</v>
      </c>
      <c r="L75" s="314">
        <v>30293</v>
      </c>
      <c r="M75" s="315">
        <v>30285</v>
      </c>
      <c r="N75" s="315">
        <f t="shared" si="9"/>
        <v>8</v>
      </c>
      <c r="O75" s="315">
        <f t="shared" si="10"/>
        <v>800</v>
      </c>
      <c r="P75" s="316">
        <f t="shared" si="11"/>
        <v>0.0008</v>
      </c>
      <c r="Q75" s="424"/>
    </row>
    <row r="76" spans="1:17" ht="15.75" customHeight="1">
      <c r="A76" s="253">
        <v>51</v>
      </c>
      <c r="B76" s="443" t="s">
        <v>61</v>
      </c>
      <c r="C76" s="311">
        <v>4902529</v>
      </c>
      <c r="D76" s="444" t="s">
        <v>12</v>
      </c>
      <c r="E76" s="302" t="s">
        <v>338</v>
      </c>
      <c r="F76" s="460">
        <v>44.44</v>
      </c>
      <c r="G76" s="314">
        <v>989588</v>
      </c>
      <c r="H76" s="315">
        <v>989588</v>
      </c>
      <c r="I76" s="315">
        <f t="shared" si="6"/>
        <v>0</v>
      </c>
      <c r="J76" s="315">
        <f t="shared" si="7"/>
        <v>0</v>
      </c>
      <c r="K76" s="316">
        <f t="shared" si="8"/>
        <v>0</v>
      </c>
      <c r="L76" s="314">
        <v>297</v>
      </c>
      <c r="M76" s="315">
        <v>297</v>
      </c>
      <c r="N76" s="315">
        <f t="shared" si="9"/>
        <v>0</v>
      </c>
      <c r="O76" s="315">
        <f t="shared" si="10"/>
        <v>0</v>
      </c>
      <c r="P76" s="316">
        <f t="shared" si="11"/>
        <v>0</v>
      </c>
      <c r="Q76" s="452"/>
    </row>
    <row r="77" spans="1:17" ht="15.75" customHeight="1">
      <c r="A77" s="253"/>
      <c r="B77" s="443"/>
      <c r="C77" s="311"/>
      <c r="D77" s="444"/>
      <c r="E77" s="302"/>
      <c r="F77" s="460"/>
      <c r="G77" s="314"/>
      <c r="H77" s="315"/>
      <c r="I77" s="315"/>
      <c r="J77" s="315"/>
      <c r="K77" s="316">
        <v>-0.46599784</v>
      </c>
      <c r="L77" s="314"/>
      <c r="M77" s="315"/>
      <c r="N77" s="315"/>
      <c r="O77" s="315"/>
      <c r="P77" s="316">
        <v>0.01764268</v>
      </c>
      <c r="Q77" s="452" t="s">
        <v>478</v>
      </c>
    </row>
    <row r="78" spans="1:17" ht="15.75" customHeight="1">
      <c r="A78" s="253"/>
      <c r="B78" s="280" t="s">
        <v>62</v>
      </c>
      <c r="C78" s="311"/>
      <c r="D78" s="324"/>
      <c r="E78" s="324"/>
      <c r="F78" s="311"/>
      <c r="G78" s="314"/>
      <c r="H78" s="315"/>
      <c r="I78" s="315"/>
      <c r="J78" s="315"/>
      <c r="K78" s="316"/>
      <c r="L78" s="314"/>
      <c r="M78" s="315"/>
      <c r="N78" s="315"/>
      <c r="O78" s="315"/>
      <c r="P78" s="316"/>
      <c r="Q78" s="424"/>
    </row>
    <row r="79" spans="1:17" ht="15.75" customHeight="1">
      <c r="A79" s="253">
        <v>52</v>
      </c>
      <c r="B79" s="443" t="s">
        <v>63</v>
      </c>
      <c r="C79" s="311">
        <v>4865088</v>
      </c>
      <c r="D79" s="444" t="s">
        <v>12</v>
      </c>
      <c r="E79" s="302" t="s">
        <v>338</v>
      </c>
      <c r="F79" s="311">
        <v>166.66</v>
      </c>
      <c r="G79" s="314">
        <v>1414</v>
      </c>
      <c r="H79" s="315">
        <v>1425</v>
      </c>
      <c r="I79" s="315">
        <f>G79-H79</f>
        <v>-11</v>
      </c>
      <c r="J79" s="315">
        <f>$F79*I79</f>
        <v>-1833.26</v>
      </c>
      <c r="K79" s="316">
        <f>J79/1000000</f>
        <v>-0.00183326</v>
      </c>
      <c r="L79" s="314">
        <v>6928</v>
      </c>
      <c r="M79" s="315">
        <v>6826</v>
      </c>
      <c r="N79" s="315">
        <f>L79-M79</f>
        <v>102</v>
      </c>
      <c r="O79" s="315">
        <f>$F79*N79</f>
        <v>16999.32</v>
      </c>
      <c r="P79" s="316">
        <f>O79/1000000</f>
        <v>0.01699932</v>
      </c>
      <c r="Q79" s="450"/>
    </row>
    <row r="80" spans="1:17" ht="15.75" customHeight="1">
      <c r="A80" s="253">
        <v>53</v>
      </c>
      <c r="B80" s="443" t="s">
        <v>64</v>
      </c>
      <c r="C80" s="311">
        <v>4902579</v>
      </c>
      <c r="D80" s="444" t="s">
        <v>12</v>
      </c>
      <c r="E80" s="302" t="s">
        <v>338</v>
      </c>
      <c r="F80" s="311">
        <v>500</v>
      </c>
      <c r="G80" s="314">
        <v>999877</v>
      </c>
      <c r="H80" s="315">
        <v>999886</v>
      </c>
      <c r="I80" s="315">
        <f>G80-H80</f>
        <v>-9</v>
      </c>
      <c r="J80" s="315">
        <f>$F80*I80</f>
        <v>-4500</v>
      </c>
      <c r="K80" s="316">
        <f>J80/1000000</f>
        <v>-0.0045</v>
      </c>
      <c r="L80" s="314">
        <v>1186</v>
      </c>
      <c r="M80" s="315">
        <v>1186</v>
      </c>
      <c r="N80" s="315">
        <f>L80-M80</f>
        <v>0</v>
      </c>
      <c r="O80" s="315">
        <f>$F80*N80</f>
        <v>0</v>
      </c>
      <c r="P80" s="316">
        <f>O80/1000000</f>
        <v>0</v>
      </c>
      <c r="Q80" s="424"/>
    </row>
    <row r="81" spans="1:17" ht="15.75" customHeight="1">
      <c r="A81" s="253">
        <v>54</v>
      </c>
      <c r="B81" s="443" t="s">
        <v>65</v>
      </c>
      <c r="C81" s="311">
        <v>4902585</v>
      </c>
      <c r="D81" s="444" t="s">
        <v>12</v>
      </c>
      <c r="E81" s="302" t="s">
        <v>338</v>
      </c>
      <c r="F81" s="460">
        <v>666.67</v>
      </c>
      <c r="G81" s="314">
        <v>1896</v>
      </c>
      <c r="H81" s="315">
        <v>1889</v>
      </c>
      <c r="I81" s="315">
        <f>G81-H81</f>
        <v>7</v>
      </c>
      <c r="J81" s="315">
        <f>$F81*I81</f>
        <v>4666.69</v>
      </c>
      <c r="K81" s="316">
        <f>J81/1000000</f>
        <v>0.004666689999999999</v>
      </c>
      <c r="L81" s="314">
        <v>161</v>
      </c>
      <c r="M81" s="315">
        <v>157</v>
      </c>
      <c r="N81" s="315">
        <f>L81-M81</f>
        <v>4</v>
      </c>
      <c r="O81" s="315">
        <f>$F81*N81</f>
        <v>2666.68</v>
      </c>
      <c r="P81" s="316">
        <f>O81/1000000</f>
        <v>0.00266668</v>
      </c>
      <c r="Q81" s="424"/>
    </row>
    <row r="82" spans="1:17" ht="15.75" customHeight="1">
      <c r="A82" s="253">
        <v>55</v>
      </c>
      <c r="B82" s="443" t="s">
        <v>66</v>
      </c>
      <c r="C82" s="311">
        <v>4865072</v>
      </c>
      <c r="D82" s="444" t="s">
        <v>12</v>
      </c>
      <c r="E82" s="302" t="s">
        <v>338</v>
      </c>
      <c r="F82" s="460">
        <v>666.6666666666666</v>
      </c>
      <c r="G82" s="314">
        <v>4788</v>
      </c>
      <c r="H82" s="315">
        <v>4806</v>
      </c>
      <c r="I82" s="315">
        <f>G82-H82</f>
        <v>-18</v>
      </c>
      <c r="J82" s="315">
        <f>$F82*I82</f>
        <v>-12000</v>
      </c>
      <c r="K82" s="316">
        <f>J82/1000000</f>
        <v>-0.012</v>
      </c>
      <c r="L82" s="314">
        <v>1467</v>
      </c>
      <c r="M82" s="315">
        <v>1461</v>
      </c>
      <c r="N82" s="315">
        <f>L82-M82</f>
        <v>6</v>
      </c>
      <c r="O82" s="315">
        <f>$F82*N82</f>
        <v>4000</v>
      </c>
      <c r="P82" s="316">
        <f>O82/1000000</f>
        <v>0.004</v>
      </c>
      <c r="Q82" s="424"/>
    </row>
    <row r="83" spans="2:17" ht="15.75" customHeight="1">
      <c r="B83" s="280" t="s">
        <v>68</v>
      </c>
      <c r="C83" s="311"/>
      <c r="D83" s="324"/>
      <c r="E83" s="324"/>
      <c r="F83" s="311"/>
      <c r="G83" s="314"/>
      <c r="H83" s="315"/>
      <c r="I83" s="315"/>
      <c r="J83" s="315"/>
      <c r="K83" s="316"/>
      <c r="L83" s="314"/>
      <c r="M83" s="315"/>
      <c r="N83" s="315"/>
      <c r="O83" s="315"/>
      <c r="P83" s="316"/>
      <c r="Q83" s="424"/>
    </row>
    <row r="84" spans="1:17" ht="15.75" customHeight="1">
      <c r="A84" s="253">
        <v>56</v>
      </c>
      <c r="B84" s="443" t="s">
        <v>61</v>
      </c>
      <c r="C84" s="311">
        <v>4902568</v>
      </c>
      <c r="D84" s="444" t="s">
        <v>12</v>
      </c>
      <c r="E84" s="302" t="s">
        <v>338</v>
      </c>
      <c r="F84" s="311">
        <v>100</v>
      </c>
      <c r="G84" s="314">
        <v>997457</v>
      </c>
      <c r="H84" s="315">
        <v>997466</v>
      </c>
      <c r="I84" s="315">
        <f>G84-H84</f>
        <v>-9</v>
      </c>
      <c r="J84" s="315">
        <f>$F84*I84</f>
        <v>-900</v>
      </c>
      <c r="K84" s="316">
        <f>J84/1000000</f>
        <v>-0.0009</v>
      </c>
      <c r="L84" s="314">
        <v>3771</v>
      </c>
      <c r="M84" s="315">
        <v>3755</v>
      </c>
      <c r="N84" s="315">
        <f>L84-M84</f>
        <v>16</v>
      </c>
      <c r="O84" s="315">
        <f>$F84*N84</f>
        <v>1600</v>
      </c>
      <c r="P84" s="316">
        <f>O84/1000000</f>
        <v>0.0016</v>
      </c>
      <c r="Q84" s="435"/>
    </row>
    <row r="85" spans="1:17" ht="15.75" customHeight="1">
      <c r="A85" s="253">
        <v>57</v>
      </c>
      <c r="B85" s="443" t="s">
        <v>69</v>
      </c>
      <c r="C85" s="311">
        <v>4902549</v>
      </c>
      <c r="D85" s="444" t="s">
        <v>12</v>
      </c>
      <c r="E85" s="302" t="s">
        <v>338</v>
      </c>
      <c r="F85" s="311">
        <v>100</v>
      </c>
      <c r="G85" s="314">
        <v>999748</v>
      </c>
      <c r="H85" s="315">
        <v>999748</v>
      </c>
      <c r="I85" s="315">
        <f>G85-H85</f>
        <v>0</v>
      </c>
      <c r="J85" s="315">
        <f>$F85*I85</f>
        <v>0</v>
      </c>
      <c r="K85" s="316">
        <f>J85/1000000</f>
        <v>0</v>
      </c>
      <c r="L85" s="314">
        <v>999983</v>
      </c>
      <c r="M85" s="315">
        <v>999983</v>
      </c>
      <c r="N85" s="315">
        <f>L85-M85</f>
        <v>0</v>
      </c>
      <c r="O85" s="315">
        <f>$F85*N85</f>
        <v>0</v>
      </c>
      <c r="P85" s="316">
        <f>O85/1000000</f>
        <v>0</v>
      </c>
      <c r="Q85" s="435"/>
    </row>
    <row r="86" spans="1:17" ht="15.75" customHeight="1">
      <c r="A86" s="253">
        <v>58</v>
      </c>
      <c r="B86" s="443" t="s">
        <v>81</v>
      </c>
      <c r="C86" s="311">
        <v>4902527</v>
      </c>
      <c r="D86" s="444" t="s">
        <v>12</v>
      </c>
      <c r="E86" s="302" t="s">
        <v>338</v>
      </c>
      <c r="F86" s="311">
        <v>100</v>
      </c>
      <c r="G86" s="314">
        <v>225</v>
      </c>
      <c r="H86" s="315">
        <v>225</v>
      </c>
      <c r="I86" s="315">
        <f>G86-H86</f>
        <v>0</v>
      </c>
      <c r="J86" s="315">
        <f>$F86*I86</f>
        <v>0</v>
      </c>
      <c r="K86" s="316">
        <f>J86/1000000</f>
        <v>0</v>
      </c>
      <c r="L86" s="314">
        <v>999991</v>
      </c>
      <c r="M86" s="315">
        <v>999991</v>
      </c>
      <c r="N86" s="315">
        <f>L86-M86</f>
        <v>0</v>
      </c>
      <c r="O86" s="315">
        <f>$F86*N86</f>
        <v>0</v>
      </c>
      <c r="P86" s="316">
        <f>O86/1000000</f>
        <v>0</v>
      </c>
      <c r="Q86" s="424"/>
    </row>
    <row r="87" spans="1:17" ht="15.75" customHeight="1">
      <c r="A87" s="254">
        <v>59</v>
      </c>
      <c r="B87" s="443" t="s">
        <v>70</v>
      </c>
      <c r="C87" s="311">
        <v>4902538</v>
      </c>
      <c r="D87" s="444" t="s">
        <v>12</v>
      </c>
      <c r="E87" s="302" t="s">
        <v>338</v>
      </c>
      <c r="F87" s="311">
        <v>100</v>
      </c>
      <c r="G87" s="314">
        <v>999762</v>
      </c>
      <c r="H87" s="315">
        <v>999762</v>
      </c>
      <c r="I87" s="315">
        <f>G87-H87</f>
        <v>0</v>
      </c>
      <c r="J87" s="315">
        <f>$F87*I87</f>
        <v>0</v>
      </c>
      <c r="K87" s="316">
        <f>J87/1000000</f>
        <v>0</v>
      </c>
      <c r="L87" s="314">
        <v>999987</v>
      </c>
      <c r="M87" s="315">
        <v>999987</v>
      </c>
      <c r="N87" s="315">
        <f>L87-M87</f>
        <v>0</v>
      </c>
      <c r="O87" s="315">
        <f>$F87*N87</f>
        <v>0</v>
      </c>
      <c r="P87" s="316">
        <f>O87/1000000</f>
        <v>0</v>
      </c>
      <c r="Q87" s="424"/>
    </row>
    <row r="88" spans="2:17" ht="15.75" customHeight="1">
      <c r="B88" s="280" t="s">
        <v>71</v>
      </c>
      <c r="C88" s="311"/>
      <c r="D88" s="324"/>
      <c r="E88" s="324"/>
      <c r="F88" s="311"/>
      <c r="G88" s="314"/>
      <c r="H88" s="315"/>
      <c r="I88" s="315"/>
      <c r="J88" s="315"/>
      <c r="K88" s="316"/>
      <c r="L88" s="314"/>
      <c r="M88" s="315"/>
      <c r="N88" s="315"/>
      <c r="O88" s="315"/>
      <c r="P88" s="316"/>
      <c r="Q88" s="424"/>
    </row>
    <row r="89" spans="1:17" ht="15.75" customHeight="1">
      <c r="A89" s="253">
        <v>60</v>
      </c>
      <c r="B89" s="443" t="s">
        <v>72</v>
      </c>
      <c r="C89" s="311">
        <v>4902540</v>
      </c>
      <c r="D89" s="444" t="s">
        <v>12</v>
      </c>
      <c r="E89" s="302" t="s">
        <v>338</v>
      </c>
      <c r="F89" s="311">
        <v>100</v>
      </c>
      <c r="G89" s="314">
        <v>5989</v>
      </c>
      <c r="H89" s="315">
        <v>6234</v>
      </c>
      <c r="I89" s="315">
        <f>G89-H89</f>
        <v>-245</v>
      </c>
      <c r="J89" s="315">
        <f>$F89*I89</f>
        <v>-24500</v>
      </c>
      <c r="K89" s="316">
        <f>J89/1000000</f>
        <v>-0.0245</v>
      </c>
      <c r="L89" s="314">
        <v>11037</v>
      </c>
      <c r="M89" s="315">
        <v>11017</v>
      </c>
      <c r="N89" s="315">
        <f>L89-M89</f>
        <v>20</v>
      </c>
      <c r="O89" s="315">
        <f>$F89*N89</f>
        <v>2000</v>
      </c>
      <c r="P89" s="316">
        <f>O89/1000000</f>
        <v>0.002</v>
      </c>
      <c r="Q89" s="435"/>
    </row>
    <row r="90" spans="1:17" ht="15.75" customHeight="1">
      <c r="A90" s="426">
        <v>61</v>
      </c>
      <c r="B90" s="443" t="s">
        <v>73</v>
      </c>
      <c r="C90" s="311">
        <v>4902520</v>
      </c>
      <c r="D90" s="444" t="s">
        <v>12</v>
      </c>
      <c r="E90" s="302" t="s">
        <v>338</v>
      </c>
      <c r="F90" s="311">
        <v>100</v>
      </c>
      <c r="G90" s="314">
        <v>5322</v>
      </c>
      <c r="H90" s="315">
        <v>5132</v>
      </c>
      <c r="I90" s="315">
        <f>G90-H90</f>
        <v>190</v>
      </c>
      <c r="J90" s="315">
        <f>$F90*I90</f>
        <v>19000</v>
      </c>
      <c r="K90" s="316">
        <f>J90/1000000</f>
        <v>0.019</v>
      </c>
      <c r="L90" s="314">
        <v>469</v>
      </c>
      <c r="M90" s="315">
        <v>451</v>
      </c>
      <c r="N90" s="315">
        <f>L90-M90</f>
        <v>18</v>
      </c>
      <c r="O90" s="315">
        <f>$F90*N90</f>
        <v>1800</v>
      </c>
      <c r="P90" s="316">
        <f>O90/1000000</f>
        <v>0.0018</v>
      </c>
      <c r="Q90" s="424"/>
    </row>
    <row r="91" spans="1:17" ht="15.75" customHeight="1">
      <c r="A91" s="253">
        <v>62</v>
      </c>
      <c r="B91" s="443" t="s">
        <v>74</v>
      </c>
      <c r="C91" s="311">
        <v>4902536</v>
      </c>
      <c r="D91" s="444" t="s">
        <v>12</v>
      </c>
      <c r="E91" s="302" t="s">
        <v>338</v>
      </c>
      <c r="F91" s="311">
        <v>100</v>
      </c>
      <c r="G91" s="314">
        <v>25486</v>
      </c>
      <c r="H91" s="315">
        <v>25357</v>
      </c>
      <c r="I91" s="315">
        <f>G91-H91</f>
        <v>129</v>
      </c>
      <c r="J91" s="315">
        <f>$F91*I91</f>
        <v>12900</v>
      </c>
      <c r="K91" s="316">
        <f>J91/1000000</f>
        <v>0.0129</v>
      </c>
      <c r="L91" s="314">
        <v>6397</v>
      </c>
      <c r="M91" s="315">
        <v>6372</v>
      </c>
      <c r="N91" s="315">
        <f>L91-M91</f>
        <v>25</v>
      </c>
      <c r="O91" s="315">
        <f>$F91*N91</f>
        <v>2500</v>
      </c>
      <c r="P91" s="316">
        <f>O91/1000000</f>
        <v>0.0025</v>
      </c>
      <c r="Q91" s="435"/>
    </row>
    <row r="92" spans="1:17" ht="15.75" customHeight="1">
      <c r="A92" s="426"/>
      <c r="B92" s="280" t="s">
        <v>31</v>
      </c>
      <c r="C92" s="311"/>
      <c r="D92" s="324"/>
      <c r="E92" s="324"/>
      <c r="F92" s="311"/>
      <c r="G92" s="314"/>
      <c r="H92" s="315"/>
      <c r="I92" s="315"/>
      <c r="J92" s="315"/>
      <c r="K92" s="316"/>
      <c r="L92" s="314"/>
      <c r="M92" s="315"/>
      <c r="N92" s="315"/>
      <c r="O92" s="315"/>
      <c r="P92" s="316"/>
      <c r="Q92" s="424"/>
    </row>
    <row r="93" spans="1:17" ht="15.75" customHeight="1">
      <c r="A93" s="426">
        <v>63</v>
      </c>
      <c r="B93" s="443" t="s">
        <v>67</v>
      </c>
      <c r="C93" s="311">
        <v>4864797</v>
      </c>
      <c r="D93" s="444" t="s">
        <v>12</v>
      </c>
      <c r="E93" s="302" t="s">
        <v>338</v>
      </c>
      <c r="F93" s="311">
        <v>100</v>
      </c>
      <c r="G93" s="314">
        <v>39259</v>
      </c>
      <c r="H93" s="315">
        <v>36706</v>
      </c>
      <c r="I93" s="315">
        <f>G93-H93</f>
        <v>2553</v>
      </c>
      <c r="J93" s="315">
        <f>$F93*I93</f>
        <v>255300</v>
      </c>
      <c r="K93" s="316">
        <f>J93/1000000</f>
        <v>0.2553</v>
      </c>
      <c r="L93" s="314">
        <v>1823</v>
      </c>
      <c r="M93" s="315">
        <v>1823</v>
      </c>
      <c r="N93" s="315">
        <f>L93-M93</f>
        <v>0</v>
      </c>
      <c r="O93" s="315">
        <f>$F93*N93</f>
        <v>0</v>
      </c>
      <c r="P93" s="316">
        <f>O93/1000000</f>
        <v>0</v>
      </c>
      <c r="Q93" s="424"/>
    </row>
    <row r="94" spans="1:17" ht="15.75" customHeight="1">
      <c r="A94" s="427">
        <v>64</v>
      </c>
      <c r="B94" s="443" t="s">
        <v>236</v>
      </c>
      <c r="C94" s="311">
        <v>4865086</v>
      </c>
      <c r="D94" s="444" t="s">
        <v>12</v>
      </c>
      <c r="E94" s="302" t="s">
        <v>338</v>
      </c>
      <c r="F94" s="311">
        <v>100</v>
      </c>
      <c r="G94" s="314">
        <v>26267</v>
      </c>
      <c r="H94" s="315">
        <v>26274</v>
      </c>
      <c r="I94" s="315">
        <f>G94-H94</f>
        <v>-7</v>
      </c>
      <c r="J94" s="315">
        <f>$F94*I94</f>
        <v>-700</v>
      </c>
      <c r="K94" s="316">
        <f>J94/1000000</f>
        <v>-0.0007</v>
      </c>
      <c r="L94" s="314">
        <v>51565</v>
      </c>
      <c r="M94" s="315">
        <v>51565</v>
      </c>
      <c r="N94" s="315">
        <f>L94-M94</f>
        <v>0</v>
      </c>
      <c r="O94" s="315">
        <f>$F94*N94</f>
        <v>0</v>
      </c>
      <c r="P94" s="316">
        <f>O94/1000000</f>
        <v>0</v>
      </c>
      <c r="Q94" s="424"/>
    </row>
    <row r="95" spans="1:17" ht="15.75" customHeight="1">
      <c r="A95" s="427">
        <v>65</v>
      </c>
      <c r="B95" s="443" t="s">
        <v>79</v>
      </c>
      <c r="C95" s="311">
        <v>4902528</v>
      </c>
      <c r="D95" s="444" t="s">
        <v>12</v>
      </c>
      <c r="E95" s="302" t="s">
        <v>338</v>
      </c>
      <c r="F95" s="311">
        <v>-300</v>
      </c>
      <c r="G95" s="314">
        <v>15</v>
      </c>
      <c r="H95" s="315">
        <v>15</v>
      </c>
      <c r="I95" s="315">
        <f>G95-H95</f>
        <v>0</v>
      </c>
      <c r="J95" s="315">
        <f>$F95*I95</f>
        <v>0</v>
      </c>
      <c r="K95" s="316">
        <f>J95/1000000</f>
        <v>0</v>
      </c>
      <c r="L95" s="314">
        <v>305</v>
      </c>
      <c r="M95" s="315">
        <v>302</v>
      </c>
      <c r="N95" s="315">
        <f>L95-M95</f>
        <v>3</v>
      </c>
      <c r="O95" s="315">
        <f>$F95*N95</f>
        <v>-900</v>
      </c>
      <c r="P95" s="316">
        <f>O95/1000000</f>
        <v>-0.0009</v>
      </c>
      <c r="Q95" s="435"/>
    </row>
    <row r="96" spans="2:17" ht="15.75" customHeight="1">
      <c r="B96" s="319" t="s">
        <v>75</v>
      </c>
      <c r="C96" s="310"/>
      <c r="D96" s="321"/>
      <c r="E96" s="321"/>
      <c r="F96" s="310"/>
      <c r="G96" s="314"/>
      <c r="H96" s="315"/>
      <c r="I96" s="315"/>
      <c r="J96" s="315"/>
      <c r="K96" s="316"/>
      <c r="L96" s="314"/>
      <c r="M96" s="315"/>
      <c r="N96" s="315"/>
      <c r="O96" s="315"/>
      <c r="P96" s="316"/>
      <c r="Q96" s="424"/>
    </row>
    <row r="97" spans="1:17" ht="16.5">
      <c r="A97" s="427">
        <v>66</v>
      </c>
      <c r="B97" s="726" t="s">
        <v>76</v>
      </c>
      <c r="C97" s="310">
        <v>4902577</v>
      </c>
      <c r="D97" s="321" t="s">
        <v>12</v>
      </c>
      <c r="E97" s="302" t="s">
        <v>338</v>
      </c>
      <c r="F97" s="310">
        <v>-400</v>
      </c>
      <c r="G97" s="314">
        <v>995632</v>
      </c>
      <c r="H97" s="315">
        <v>995632</v>
      </c>
      <c r="I97" s="315">
        <f>G97-H97</f>
        <v>0</v>
      </c>
      <c r="J97" s="315">
        <f>$F97*I97</f>
        <v>0</v>
      </c>
      <c r="K97" s="316">
        <f>J97/1000000</f>
        <v>0</v>
      </c>
      <c r="L97" s="314">
        <v>81</v>
      </c>
      <c r="M97" s="315">
        <v>81</v>
      </c>
      <c r="N97" s="315">
        <f>L97-M97</f>
        <v>0</v>
      </c>
      <c r="O97" s="315">
        <f>$F97*N97</f>
        <v>0</v>
      </c>
      <c r="P97" s="316">
        <f>O97/1000000</f>
        <v>0</v>
      </c>
      <c r="Q97" s="727"/>
    </row>
    <row r="98" spans="1:17" ht="16.5">
      <c r="A98" s="427">
        <v>67</v>
      </c>
      <c r="B98" s="726" t="s">
        <v>77</v>
      </c>
      <c r="C98" s="310">
        <v>4902525</v>
      </c>
      <c r="D98" s="321" t="s">
        <v>12</v>
      </c>
      <c r="E98" s="302" t="s">
        <v>338</v>
      </c>
      <c r="F98" s="310">
        <v>400</v>
      </c>
      <c r="G98" s="314">
        <v>999985</v>
      </c>
      <c r="H98" s="315">
        <v>999985</v>
      </c>
      <c r="I98" s="315">
        <f>G98-H98</f>
        <v>0</v>
      </c>
      <c r="J98" s="315">
        <f>$F98*I98</f>
        <v>0</v>
      </c>
      <c r="K98" s="316">
        <f>J98/1000000</f>
        <v>0</v>
      </c>
      <c r="L98" s="314">
        <v>999705</v>
      </c>
      <c r="M98" s="315">
        <v>999705</v>
      </c>
      <c r="N98" s="315">
        <f>L98-M98</f>
        <v>0</v>
      </c>
      <c r="O98" s="315">
        <f>$F98*N98</f>
        <v>0</v>
      </c>
      <c r="P98" s="316">
        <f>O98/1000000</f>
        <v>0</v>
      </c>
      <c r="Q98" s="435"/>
    </row>
    <row r="99" spans="2:17" ht="16.5">
      <c r="B99" s="280" t="s">
        <v>375</v>
      </c>
      <c r="C99" s="310"/>
      <c r="D99" s="321"/>
      <c r="E99" s="302"/>
      <c r="F99" s="310"/>
      <c r="G99" s="314"/>
      <c r="H99" s="315"/>
      <c r="I99" s="315"/>
      <c r="J99" s="315"/>
      <c r="K99" s="316"/>
      <c r="L99" s="314"/>
      <c r="M99" s="315"/>
      <c r="N99" s="315"/>
      <c r="O99" s="315"/>
      <c r="P99" s="316"/>
      <c r="Q99" s="424"/>
    </row>
    <row r="100" spans="1:17" ht="18">
      <c r="A100" s="427">
        <v>68</v>
      </c>
      <c r="B100" s="443" t="s">
        <v>381</v>
      </c>
      <c r="C100" s="288">
        <v>4864983</v>
      </c>
      <c r="D100" s="114" t="s">
        <v>12</v>
      </c>
      <c r="E100" s="86" t="s">
        <v>338</v>
      </c>
      <c r="F100" s="376">
        <v>800</v>
      </c>
      <c r="G100" s="314">
        <v>989339</v>
      </c>
      <c r="H100" s="315">
        <v>991423</v>
      </c>
      <c r="I100" s="297">
        <f>G100-H100</f>
        <v>-2084</v>
      </c>
      <c r="J100" s="297">
        <f>$F100*I100</f>
        <v>-1667200</v>
      </c>
      <c r="K100" s="297">
        <f>J100/1000000</f>
        <v>-1.6672</v>
      </c>
      <c r="L100" s="314">
        <v>999916</v>
      </c>
      <c r="M100" s="315">
        <v>999916</v>
      </c>
      <c r="N100" s="297">
        <f>L100-M100</f>
        <v>0</v>
      </c>
      <c r="O100" s="297">
        <f>$F100*N100</f>
        <v>0</v>
      </c>
      <c r="P100" s="297">
        <f>O100/1000000</f>
        <v>0</v>
      </c>
      <c r="Q100" s="424"/>
    </row>
    <row r="101" spans="1:17" ht="18">
      <c r="A101" s="427">
        <v>69</v>
      </c>
      <c r="B101" s="443" t="s">
        <v>391</v>
      </c>
      <c r="C101" s="288">
        <v>4864950</v>
      </c>
      <c r="D101" s="114" t="s">
        <v>12</v>
      </c>
      <c r="E101" s="86" t="s">
        <v>338</v>
      </c>
      <c r="F101" s="376">
        <v>2000</v>
      </c>
      <c r="G101" s="314">
        <v>998942</v>
      </c>
      <c r="H101" s="315">
        <v>999241</v>
      </c>
      <c r="I101" s="297">
        <f>G101-H101</f>
        <v>-299</v>
      </c>
      <c r="J101" s="297">
        <f>$F101*I101</f>
        <v>-598000</v>
      </c>
      <c r="K101" s="297">
        <f>J101/1000000</f>
        <v>-0.598</v>
      </c>
      <c r="L101" s="314">
        <v>1079</v>
      </c>
      <c r="M101" s="315">
        <v>1079</v>
      </c>
      <c r="N101" s="297">
        <f>L101-M101</f>
        <v>0</v>
      </c>
      <c r="O101" s="297">
        <f>$F101*N101</f>
        <v>0</v>
      </c>
      <c r="P101" s="297">
        <f>O101/1000000</f>
        <v>0</v>
      </c>
      <c r="Q101" s="424"/>
    </row>
    <row r="102" spans="2:17" ht="18">
      <c r="B102" s="280" t="s">
        <v>405</v>
      </c>
      <c r="C102" s="288"/>
      <c r="D102" s="114"/>
      <c r="E102" s="86"/>
      <c r="F102" s="310"/>
      <c r="G102" s="314"/>
      <c r="H102" s="315"/>
      <c r="I102" s="297"/>
      <c r="J102" s="297"/>
      <c r="K102" s="297"/>
      <c r="L102" s="314"/>
      <c r="M102" s="315"/>
      <c r="N102" s="297"/>
      <c r="O102" s="297"/>
      <c r="P102" s="297"/>
      <c r="Q102" s="424"/>
    </row>
    <row r="103" spans="1:17" ht="18">
      <c r="A103" s="427">
        <v>70</v>
      </c>
      <c r="B103" s="443" t="s">
        <v>406</v>
      </c>
      <c r="C103" s="288">
        <v>4864810</v>
      </c>
      <c r="D103" s="114" t="s">
        <v>12</v>
      </c>
      <c r="E103" s="86" t="s">
        <v>338</v>
      </c>
      <c r="F103" s="376">
        <v>100</v>
      </c>
      <c r="G103" s="314">
        <v>992351</v>
      </c>
      <c r="H103" s="315">
        <v>996477</v>
      </c>
      <c r="I103" s="315">
        <f>G103-H103</f>
        <v>-4126</v>
      </c>
      <c r="J103" s="315">
        <f>$F103*I103</f>
        <v>-412600</v>
      </c>
      <c r="K103" s="316">
        <f>J103/1000000</f>
        <v>-0.4126</v>
      </c>
      <c r="L103" s="314">
        <v>250</v>
      </c>
      <c r="M103" s="315">
        <v>250</v>
      </c>
      <c r="N103" s="315">
        <f>L103-M103</f>
        <v>0</v>
      </c>
      <c r="O103" s="315">
        <f>$F103*N103</f>
        <v>0</v>
      </c>
      <c r="P103" s="316">
        <f>O103/1000000</f>
        <v>0</v>
      </c>
      <c r="Q103" s="424"/>
    </row>
    <row r="104" spans="1:17" s="455" customFormat="1" ht="18">
      <c r="A104" s="336">
        <v>71</v>
      </c>
      <c r="B104" s="669" t="s">
        <v>407</v>
      </c>
      <c r="C104" s="288">
        <v>4864901</v>
      </c>
      <c r="D104" s="114" t="s">
        <v>12</v>
      </c>
      <c r="E104" s="86" t="s">
        <v>338</v>
      </c>
      <c r="F104" s="310">
        <v>250</v>
      </c>
      <c r="G104" s="314">
        <v>360</v>
      </c>
      <c r="H104" s="315">
        <v>983</v>
      </c>
      <c r="I104" s="297">
        <f>G104-H104</f>
        <v>-623</v>
      </c>
      <c r="J104" s="297">
        <f>$F104*I104</f>
        <v>-155750</v>
      </c>
      <c r="K104" s="297">
        <f>J104/1000000</f>
        <v>-0.15575</v>
      </c>
      <c r="L104" s="314">
        <v>255</v>
      </c>
      <c r="M104" s="315">
        <v>255</v>
      </c>
      <c r="N104" s="297">
        <f>L104-M104</f>
        <v>0</v>
      </c>
      <c r="O104" s="297">
        <f>$F104*N104</f>
        <v>0</v>
      </c>
      <c r="P104" s="297">
        <f>O104/1000000</f>
        <v>0</v>
      </c>
      <c r="Q104" s="424"/>
    </row>
    <row r="105" spans="1:17" s="455" customFormat="1" ht="18">
      <c r="A105" s="336"/>
      <c r="B105" s="320" t="s">
        <v>446</v>
      </c>
      <c r="C105" s="288"/>
      <c r="D105" s="114"/>
      <c r="E105" s="86"/>
      <c r="F105" s="310"/>
      <c r="G105" s="314"/>
      <c r="H105" s="315"/>
      <c r="I105" s="297"/>
      <c r="J105" s="297"/>
      <c r="K105" s="297"/>
      <c r="L105" s="314"/>
      <c r="M105" s="315"/>
      <c r="N105" s="297"/>
      <c r="O105" s="297"/>
      <c r="P105" s="297"/>
      <c r="Q105" s="424"/>
    </row>
    <row r="106" spans="1:17" s="455" customFormat="1" ht="18">
      <c r="A106" s="336">
        <v>72</v>
      </c>
      <c r="B106" s="669" t="s">
        <v>452</v>
      </c>
      <c r="C106" s="288">
        <v>4864960</v>
      </c>
      <c r="D106" s="114" t="s">
        <v>12</v>
      </c>
      <c r="E106" s="86" t="s">
        <v>338</v>
      </c>
      <c r="F106" s="310">
        <v>1000</v>
      </c>
      <c r="G106" s="314">
        <v>335</v>
      </c>
      <c r="H106" s="315">
        <v>952</v>
      </c>
      <c r="I106" s="315">
        <f>G106-H106</f>
        <v>-617</v>
      </c>
      <c r="J106" s="315">
        <f>$F106*I106</f>
        <v>-617000</v>
      </c>
      <c r="K106" s="316">
        <f>J106/1000000</f>
        <v>-0.617</v>
      </c>
      <c r="L106" s="314">
        <v>1743</v>
      </c>
      <c r="M106" s="315">
        <v>1743</v>
      </c>
      <c r="N106" s="315">
        <f>L106-M106</f>
        <v>0</v>
      </c>
      <c r="O106" s="315">
        <f>$F106*N106</f>
        <v>0</v>
      </c>
      <c r="P106" s="316">
        <f>O106/1000000</f>
        <v>0</v>
      </c>
      <c r="Q106" s="424"/>
    </row>
    <row r="107" spans="1:17" ht="18">
      <c r="A107" s="336">
        <v>73</v>
      </c>
      <c r="B107" s="669" t="s">
        <v>453</v>
      </c>
      <c r="C107" s="288">
        <v>5128441</v>
      </c>
      <c r="D107" s="114" t="s">
        <v>12</v>
      </c>
      <c r="E107" s="86" t="s">
        <v>338</v>
      </c>
      <c r="F107" s="508">
        <v>750</v>
      </c>
      <c r="G107" s="314">
        <v>961</v>
      </c>
      <c r="H107" s="315">
        <v>905</v>
      </c>
      <c r="I107" s="315">
        <f>G107-H107</f>
        <v>56</v>
      </c>
      <c r="J107" s="315">
        <f>$F107*I107</f>
        <v>42000</v>
      </c>
      <c r="K107" s="316">
        <f>J107/1000000</f>
        <v>0.042</v>
      </c>
      <c r="L107" s="314">
        <v>2684</v>
      </c>
      <c r="M107" s="315">
        <v>2681</v>
      </c>
      <c r="N107" s="315">
        <f>L107-M107</f>
        <v>3</v>
      </c>
      <c r="O107" s="315">
        <f>$F107*N107</f>
        <v>2250</v>
      </c>
      <c r="P107" s="316">
        <f>O107/1000000</f>
        <v>0.00225</v>
      </c>
      <c r="Q107" s="424"/>
    </row>
    <row r="108" spans="2:17" s="458" customFormat="1" ht="15.75" thickBot="1">
      <c r="B108" s="707"/>
      <c r="G108" s="423"/>
      <c r="H108" s="706"/>
      <c r="I108" s="706"/>
      <c r="J108" s="706"/>
      <c r="K108" s="706"/>
      <c r="L108" s="423"/>
      <c r="M108" s="706"/>
      <c r="N108" s="706"/>
      <c r="O108" s="706"/>
      <c r="P108" s="706"/>
      <c r="Q108" s="518"/>
    </row>
    <row r="109" spans="2:16" ht="18.75" thickTop="1">
      <c r="B109" s="141" t="s">
        <v>235</v>
      </c>
      <c r="G109" s="508"/>
      <c r="H109" s="508"/>
      <c r="I109" s="508"/>
      <c r="J109" s="508"/>
      <c r="K109" s="390">
        <f>SUM(K7:K108)</f>
        <v>-75.60455412999997</v>
      </c>
      <c r="L109" s="508"/>
      <c r="M109" s="508"/>
      <c r="N109" s="508"/>
      <c r="O109" s="508"/>
      <c r="P109" s="390">
        <f>SUM(P7:P108)</f>
        <v>0.38275868</v>
      </c>
    </row>
    <row r="110" spans="2:16" ht="12.75">
      <c r="B110" s="14"/>
      <c r="G110" s="508"/>
      <c r="H110" s="508"/>
      <c r="I110" s="508"/>
      <c r="J110" s="508"/>
      <c r="K110" s="508"/>
      <c r="L110" s="508"/>
      <c r="M110" s="508"/>
      <c r="N110" s="508"/>
      <c r="O110" s="508"/>
      <c r="P110" s="508"/>
    </row>
    <row r="111" spans="2:16" ht="12.75">
      <c r="B111" s="14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</row>
    <row r="112" spans="2:16" ht="12.75">
      <c r="B112" s="14"/>
      <c r="G112" s="508"/>
      <c r="H112" s="508"/>
      <c r="I112" s="508"/>
      <c r="J112" s="508"/>
      <c r="K112" s="508"/>
      <c r="L112" s="508"/>
      <c r="M112" s="508"/>
      <c r="N112" s="508"/>
      <c r="O112" s="508"/>
      <c r="P112" s="508"/>
    </row>
    <row r="113" spans="2:16" ht="12.75">
      <c r="B113" s="14"/>
      <c r="G113" s="508"/>
      <c r="H113" s="508"/>
      <c r="I113" s="508"/>
      <c r="J113" s="508"/>
      <c r="K113" s="508"/>
      <c r="L113" s="508"/>
      <c r="M113" s="508"/>
      <c r="N113" s="508"/>
      <c r="O113" s="508"/>
      <c r="P113" s="508"/>
    </row>
    <row r="114" spans="2:16" ht="12.75">
      <c r="B114" s="14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</row>
    <row r="115" spans="1:16" ht="15.75">
      <c r="A115" s="13"/>
      <c r="G115" s="508"/>
      <c r="H115" s="508"/>
      <c r="I115" s="508"/>
      <c r="J115" s="508"/>
      <c r="K115" s="508"/>
      <c r="L115" s="508"/>
      <c r="M115" s="508"/>
      <c r="N115" s="508"/>
      <c r="O115" s="508"/>
      <c r="P115" s="508"/>
    </row>
    <row r="116" spans="1:17" ht="24" thickBot="1">
      <c r="A116" s="171" t="s">
        <v>234</v>
      </c>
      <c r="G116" s="455"/>
      <c r="H116" s="455"/>
      <c r="I116" s="74" t="s">
        <v>387</v>
      </c>
      <c r="J116" s="455"/>
      <c r="K116" s="455"/>
      <c r="L116" s="455"/>
      <c r="M116" s="455"/>
      <c r="N116" s="74" t="s">
        <v>388</v>
      </c>
      <c r="O116" s="455"/>
      <c r="P116" s="455"/>
      <c r="Q116" s="509" t="str">
        <f>Q1</f>
        <v>JANUARY-2019</v>
      </c>
    </row>
    <row r="117" spans="1:17" ht="39.75" thickBot="1" thickTop="1">
      <c r="A117" s="499" t="s">
        <v>8</v>
      </c>
      <c r="B117" s="476" t="s">
        <v>9</v>
      </c>
      <c r="C117" s="477" t="s">
        <v>1</v>
      </c>
      <c r="D117" s="477" t="s">
        <v>2</v>
      </c>
      <c r="E117" s="477" t="s">
        <v>3</v>
      </c>
      <c r="F117" s="477" t="s">
        <v>10</v>
      </c>
      <c r="G117" s="475" t="str">
        <f>G5</f>
        <v>FINAL READING 31/01/2019</v>
      </c>
      <c r="H117" s="477" t="str">
        <f>H5</f>
        <v>INTIAL READING 01/01/2019</v>
      </c>
      <c r="I117" s="477" t="s">
        <v>4</v>
      </c>
      <c r="J117" s="477" t="s">
        <v>5</v>
      </c>
      <c r="K117" s="500" t="s">
        <v>6</v>
      </c>
      <c r="L117" s="475" t="str">
        <f>G5</f>
        <v>FINAL READING 31/01/2019</v>
      </c>
      <c r="M117" s="477" t="str">
        <f>H5</f>
        <v>INTIAL READING 01/01/2019</v>
      </c>
      <c r="N117" s="477" t="s">
        <v>4</v>
      </c>
      <c r="O117" s="477" t="s">
        <v>5</v>
      </c>
      <c r="P117" s="500" t="s">
        <v>6</v>
      </c>
      <c r="Q117" s="500" t="s">
        <v>301</v>
      </c>
    </row>
    <row r="118" spans="1:16" ht="8.25" customHeight="1" thickBot="1" thickTop="1">
      <c r="A118" s="11"/>
      <c r="B118" s="10"/>
      <c r="C118" s="9"/>
      <c r="D118" s="9"/>
      <c r="E118" s="9"/>
      <c r="F118" s="9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</row>
    <row r="119" spans="1:17" ht="15.75" customHeight="1" thickTop="1">
      <c r="A119" s="312"/>
      <c r="B119" s="313" t="s">
        <v>26</v>
      </c>
      <c r="C119" s="300"/>
      <c r="D119" s="294"/>
      <c r="E119" s="294"/>
      <c r="F119" s="294"/>
      <c r="G119" s="510"/>
      <c r="H119" s="511"/>
      <c r="I119" s="511"/>
      <c r="J119" s="511"/>
      <c r="K119" s="512"/>
      <c r="L119" s="510"/>
      <c r="M119" s="511"/>
      <c r="N119" s="511"/>
      <c r="O119" s="511"/>
      <c r="P119" s="512"/>
      <c r="Q119" s="507"/>
    </row>
    <row r="120" spans="1:17" ht="15.75" customHeight="1">
      <c r="A120" s="299">
        <v>1</v>
      </c>
      <c r="B120" s="318" t="s">
        <v>78</v>
      </c>
      <c r="C120" s="310">
        <v>5295192</v>
      </c>
      <c r="D120" s="302" t="s">
        <v>12</v>
      </c>
      <c r="E120" s="302" t="s">
        <v>338</v>
      </c>
      <c r="F120" s="310">
        <v>-100</v>
      </c>
      <c r="G120" s="314">
        <v>12342</v>
      </c>
      <c r="H120" s="315">
        <v>12269</v>
      </c>
      <c r="I120" s="315">
        <f>G120-H120</f>
        <v>73</v>
      </c>
      <c r="J120" s="315">
        <f>$F120*I120</f>
        <v>-7300</v>
      </c>
      <c r="K120" s="316">
        <f>J120/1000000</f>
        <v>-0.0073</v>
      </c>
      <c r="L120" s="314">
        <v>104762</v>
      </c>
      <c r="M120" s="315">
        <v>104584</v>
      </c>
      <c r="N120" s="315">
        <f>L120-M120</f>
        <v>178</v>
      </c>
      <c r="O120" s="315">
        <f>$F120*N120</f>
        <v>-17800</v>
      </c>
      <c r="P120" s="316">
        <f>O120/1000000</f>
        <v>-0.0178</v>
      </c>
      <c r="Q120" s="424"/>
    </row>
    <row r="121" spans="1:17" ht="16.5">
      <c r="A121" s="299"/>
      <c r="B121" s="319" t="s">
        <v>38</v>
      </c>
      <c r="C121" s="310"/>
      <c r="D121" s="322"/>
      <c r="E121" s="322"/>
      <c r="F121" s="310"/>
      <c r="G121" s="314"/>
      <c r="H121" s="315"/>
      <c r="I121" s="315"/>
      <c r="J121" s="315"/>
      <c r="K121" s="316"/>
      <c r="L121" s="314"/>
      <c r="M121" s="315"/>
      <c r="N121" s="315"/>
      <c r="O121" s="315"/>
      <c r="P121" s="316"/>
      <c r="Q121" s="424"/>
    </row>
    <row r="122" spans="1:17" ht="16.5">
      <c r="A122" s="299">
        <v>2</v>
      </c>
      <c r="B122" s="318" t="s">
        <v>39</v>
      </c>
      <c r="C122" s="310">
        <v>5128435</v>
      </c>
      <c r="D122" s="321" t="s">
        <v>12</v>
      </c>
      <c r="E122" s="302" t="s">
        <v>338</v>
      </c>
      <c r="F122" s="310">
        <v>-800</v>
      </c>
      <c r="G122" s="314">
        <v>124</v>
      </c>
      <c r="H122" s="315">
        <v>210</v>
      </c>
      <c r="I122" s="315">
        <f>G122-H122</f>
        <v>-86</v>
      </c>
      <c r="J122" s="315">
        <f>$F122*I122</f>
        <v>68800</v>
      </c>
      <c r="K122" s="316">
        <f>J122/1000000</f>
        <v>0.0688</v>
      </c>
      <c r="L122" s="314">
        <v>9040</v>
      </c>
      <c r="M122" s="315">
        <v>9013</v>
      </c>
      <c r="N122" s="315">
        <f>L122-M122</f>
        <v>27</v>
      </c>
      <c r="O122" s="315">
        <f>$F122*N122</f>
        <v>-21600</v>
      </c>
      <c r="P122" s="316">
        <f>O122/1000000</f>
        <v>-0.0216</v>
      </c>
      <c r="Q122" s="424"/>
    </row>
    <row r="123" spans="1:17" ht="15.75" customHeight="1">
      <c r="A123" s="299"/>
      <c r="B123" s="319" t="s">
        <v>18</v>
      </c>
      <c r="C123" s="310"/>
      <c r="D123" s="321"/>
      <c r="E123" s="302"/>
      <c r="F123" s="310"/>
      <c r="G123" s="314"/>
      <c r="H123" s="315"/>
      <c r="I123" s="315"/>
      <c r="J123" s="315"/>
      <c r="K123" s="316"/>
      <c r="L123" s="314"/>
      <c r="M123" s="315"/>
      <c r="N123" s="315"/>
      <c r="O123" s="315"/>
      <c r="P123" s="316"/>
      <c r="Q123" s="424"/>
    </row>
    <row r="124" spans="1:17" ht="16.5">
      <c r="A124" s="299">
        <v>3</v>
      </c>
      <c r="B124" s="318" t="s">
        <v>19</v>
      </c>
      <c r="C124" s="310">
        <v>4864875</v>
      </c>
      <c r="D124" s="321" t="s">
        <v>12</v>
      </c>
      <c r="E124" s="302" t="s">
        <v>338</v>
      </c>
      <c r="F124" s="310">
        <v>-1000</v>
      </c>
      <c r="G124" s="314">
        <v>2001</v>
      </c>
      <c r="H124" s="315">
        <v>1973</v>
      </c>
      <c r="I124" s="315">
        <f>G124-H124</f>
        <v>28</v>
      </c>
      <c r="J124" s="315">
        <f>$F124*I124</f>
        <v>-28000</v>
      </c>
      <c r="K124" s="316">
        <f>J124/1000000</f>
        <v>-0.028</v>
      </c>
      <c r="L124" s="314">
        <v>606</v>
      </c>
      <c r="M124" s="315">
        <v>606</v>
      </c>
      <c r="N124" s="315">
        <f>L124-M124</f>
        <v>0</v>
      </c>
      <c r="O124" s="315">
        <f>$F124*N124</f>
        <v>0</v>
      </c>
      <c r="P124" s="316">
        <f>O124/1000000</f>
        <v>0</v>
      </c>
      <c r="Q124" s="722"/>
    </row>
    <row r="125" spans="1:17" ht="16.5">
      <c r="A125" s="299">
        <v>4</v>
      </c>
      <c r="B125" s="318" t="s">
        <v>20</v>
      </c>
      <c r="C125" s="310">
        <v>4864914</v>
      </c>
      <c r="D125" s="321" t="s">
        <v>12</v>
      </c>
      <c r="E125" s="302" t="s">
        <v>338</v>
      </c>
      <c r="F125" s="310">
        <v>-400</v>
      </c>
      <c r="G125" s="314">
        <v>4875</v>
      </c>
      <c r="H125" s="315">
        <v>4447</v>
      </c>
      <c r="I125" s="315">
        <f>G125-H125</f>
        <v>428</v>
      </c>
      <c r="J125" s="315">
        <f>$F125*I125</f>
        <v>-171200</v>
      </c>
      <c r="K125" s="316">
        <f>J125/1000000</f>
        <v>-0.1712</v>
      </c>
      <c r="L125" s="314">
        <v>486</v>
      </c>
      <c r="M125" s="315">
        <v>486</v>
      </c>
      <c r="N125" s="315">
        <f>L125-M125</f>
        <v>0</v>
      </c>
      <c r="O125" s="315">
        <f>$F125*N125</f>
        <v>0</v>
      </c>
      <c r="P125" s="316">
        <f>O125/1000000</f>
        <v>0</v>
      </c>
      <c r="Q125" s="424"/>
    </row>
    <row r="126" spans="1:17" ht="16.5">
      <c r="A126" s="513"/>
      <c r="B126" s="514" t="s">
        <v>46</v>
      </c>
      <c r="C126" s="298"/>
      <c r="D126" s="302"/>
      <c r="E126" s="302"/>
      <c r="F126" s="515"/>
      <c r="G126" s="516"/>
      <c r="H126" s="517"/>
      <c r="I126" s="315"/>
      <c r="J126" s="315"/>
      <c r="K126" s="316"/>
      <c r="L126" s="516"/>
      <c r="M126" s="517"/>
      <c r="N126" s="315"/>
      <c r="O126" s="315"/>
      <c r="P126" s="316"/>
      <c r="Q126" s="424"/>
    </row>
    <row r="127" spans="1:17" ht="16.5">
      <c r="A127" s="299">
        <v>5</v>
      </c>
      <c r="B127" s="459" t="s">
        <v>47</v>
      </c>
      <c r="C127" s="310">
        <v>4865149</v>
      </c>
      <c r="D127" s="322" t="s">
        <v>12</v>
      </c>
      <c r="E127" s="302" t="s">
        <v>338</v>
      </c>
      <c r="F127" s="310">
        <v>-187.5</v>
      </c>
      <c r="G127" s="314">
        <v>998991</v>
      </c>
      <c r="H127" s="315">
        <v>999192</v>
      </c>
      <c r="I127" s="315">
        <f>G127-H127</f>
        <v>-201</v>
      </c>
      <c r="J127" s="315">
        <f>$F127*I127</f>
        <v>37687.5</v>
      </c>
      <c r="K127" s="316">
        <f>J127/1000000</f>
        <v>0.0376875</v>
      </c>
      <c r="L127" s="314">
        <v>999934</v>
      </c>
      <c r="M127" s="315">
        <v>999934</v>
      </c>
      <c r="N127" s="315">
        <f>L127-M127</f>
        <v>0</v>
      </c>
      <c r="O127" s="315">
        <f>$F127*N127</f>
        <v>0</v>
      </c>
      <c r="P127" s="316">
        <f>O127/1000000</f>
        <v>0</v>
      </c>
      <c r="Q127" s="452"/>
    </row>
    <row r="128" spans="1:17" ht="16.5">
      <c r="A128" s="299"/>
      <c r="B128" s="319" t="s">
        <v>34</v>
      </c>
      <c r="C128" s="310"/>
      <c r="D128" s="322"/>
      <c r="E128" s="302"/>
      <c r="F128" s="310"/>
      <c r="G128" s="314"/>
      <c r="H128" s="315"/>
      <c r="I128" s="315"/>
      <c r="J128" s="315"/>
      <c r="K128" s="316"/>
      <c r="L128" s="314"/>
      <c r="M128" s="315"/>
      <c r="N128" s="315"/>
      <c r="O128" s="315"/>
      <c r="P128" s="316"/>
      <c r="Q128" s="424"/>
    </row>
    <row r="129" spans="1:17" ht="16.5">
      <c r="A129" s="299">
        <v>6</v>
      </c>
      <c r="B129" s="318" t="s">
        <v>352</v>
      </c>
      <c r="C129" s="310">
        <v>5128439</v>
      </c>
      <c r="D129" s="321" t="s">
        <v>12</v>
      </c>
      <c r="E129" s="302" t="s">
        <v>338</v>
      </c>
      <c r="F129" s="310">
        <v>-800</v>
      </c>
      <c r="G129" s="314">
        <v>957483</v>
      </c>
      <c r="H129" s="315">
        <v>960866</v>
      </c>
      <c r="I129" s="315">
        <f>G129-H129</f>
        <v>-3383</v>
      </c>
      <c r="J129" s="315">
        <f>$F129*I129</f>
        <v>2706400</v>
      </c>
      <c r="K129" s="316">
        <f>J129/1000000</f>
        <v>2.7064</v>
      </c>
      <c r="L129" s="314">
        <v>998693</v>
      </c>
      <c r="M129" s="315">
        <v>998693</v>
      </c>
      <c r="N129" s="315">
        <f>L129-M129</f>
        <v>0</v>
      </c>
      <c r="O129" s="315">
        <f>$F129*N129</f>
        <v>0</v>
      </c>
      <c r="P129" s="316">
        <f>O129/1000000</f>
        <v>0</v>
      </c>
      <c r="Q129" s="424"/>
    </row>
    <row r="130" spans="1:17" ht="16.5">
      <c r="A130" s="299"/>
      <c r="B130" s="320" t="s">
        <v>375</v>
      </c>
      <c r="C130" s="310"/>
      <c r="D130" s="321"/>
      <c r="E130" s="302"/>
      <c r="F130" s="310"/>
      <c r="G130" s="314"/>
      <c r="H130" s="315"/>
      <c r="I130" s="315"/>
      <c r="J130" s="315"/>
      <c r="K130" s="316"/>
      <c r="L130" s="314"/>
      <c r="M130" s="315"/>
      <c r="N130" s="315"/>
      <c r="O130" s="315"/>
      <c r="P130" s="316"/>
      <c r="Q130" s="424"/>
    </row>
    <row r="131" spans="1:17" s="302" customFormat="1" ht="14.25">
      <c r="A131" s="322">
        <v>7</v>
      </c>
      <c r="B131" s="723" t="s">
        <v>380</v>
      </c>
      <c r="C131" s="336">
        <v>4864971</v>
      </c>
      <c r="D131" s="321" t="s">
        <v>12</v>
      </c>
      <c r="E131" s="302" t="s">
        <v>338</v>
      </c>
      <c r="F131" s="321">
        <v>800</v>
      </c>
      <c r="G131" s="332">
        <v>0</v>
      </c>
      <c r="H131" s="322">
        <v>0</v>
      </c>
      <c r="I131" s="322">
        <f>G131-H131</f>
        <v>0</v>
      </c>
      <c r="J131" s="322">
        <f>$F131*I131</f>
        <v>0</v>
      </c>
      <c r="K131" s="322">
        <f>J131/1000000</f>
        <v>0</v>
      </c>
      <c r="L131" s="332">
        <v>0</v>
      </c>
      <c r="M131" s="322">
        <v>0</v>
      </c>
      <c r="N131" s="322">
        <f>L131-M131</f>
        <v>0</v>
      </c>
      <c r="O131" s="322">
        <f>$F131*N131</f>
        <v>0</v>
      </c>
      <c r="P131" s="322">
        <f>O131/1000000</f>
        <v>0</v>
      </c>
      <c r="Q131" s="445"/>
    </row>
    <row r="132" spans="1:17" s="631" customFormat="1" ht="18" customHeight="1">
      <c r="A132" s="332"/>
      <c r="B132" s="717" t="s">
        <v>443</v>
      </c>
      <c r="C132" s="336"/>
      <c r="D132" s="321"/>
      <c r="E132" s="302"/>
      <c r="F132" s="321"/>
      <c r="G132" s="332"/>
      <c r="H132" s="322"/>
      <c r="I132" s="322"/>
      <c r="J132" s="322"/>
      <c r="K132" s="322"/>
      <c r="L132" s="332"/>
      <c r="M132" s="322"/>
      <c r="N132" s="322"/>
      <c r="O132" s="322"/>
      <c r="P132" s="322"/>
      <c r="Q132" s="445"/>
    </row>
    <row r="133" spans="1:17" s="631" customFormat="1" ht="14.25">
      <c r="A133" s="332">
        <v>8</v>
      </c>
      <c r="B133" s="723" t="s">
        <v>444</v>
      </c>
      <c r="C133" s="336">
        <v>4864952</v>
      </c>
      <c r="D133" s="321" t="s">
        <v>12</v>
      </c>
      <c r="E133" s="302" t="s">
        <v>338</v>
      </c>
      <c r="F133" s="321">
        <v>-625</v>
      </c>
      <c r="G133" s="332">
        <v>995712</v>
      </c>
      <c r="H133" s="322">
        <v>996150</v>
      </c>
      <c r="I133" s="322">
        <f>G133-H133</f>
        <v>-438</v>
      </c>
      <c r="J133" s="322">
        <f>$F133*I133</f>
        <v>273750</v>
      </c>
      <c r="K133" s="322">
        <f>J133/1000000</f>
        <v>0.27375</v>
      </c>
      <c r="L133" s="332">
        <v>999990</v>
      </c>
      <c r="M133" s="322">
        <v>999990</v>
      </c>
      <c r="N133" s="322">
        <f>L133-M133</f>
        <v>0</v>
      </c>
      <c r="O133" s="322">
        <f>$F133*N133</f>
        <v>0</v>
      </c>
      <c r="P133" s="322">
        <f>O133/1000000</f>
        <v>0</v>
      </c>
      <c r="Q133" s="445"/>
    </row>
    <row r="134" spans="1:17" s="631" customFormat="1" ht="14.25">
      <c r="A134" s="332">
        <v>9</v>
      </c>
      <c r="B134" s="723" t="s">
        <v>444</v>
      </c>
      <c r="C134" s="336">
        <v>5129958</v>
      </c>
      <c r="D134" s="321" t="s">
        <v>12</v>
      </c>
      <c r="E134" s="302" t="s">
        <v>338</v>
      </c>
      <c r="F134" s="321">
        <v>-625</v>
      </c>
      <c r="G134" s="332">
        <v>998571</v>
      </c>
      <c r="H134" s="322">
        <v>999010</v>
      </c>
      <c r="I134" s="322">
        <f>G134-H134</f>
        <v>-439</v>
      </c>
      <c r="J134" s="322">
        <f>$F134*I134</f>
        <v>274375</v>
      </c>
      <c r="K134" s="322">
        <f>J134/1000000</f>
        <v>0.274375</v>
      </c>
      <c r="L134" s="332">
        <v>999883</v>
      </c>
      <c r="M134" s="322">
        <v>999883</v>
      </c>
      <c r="N134" s="322">
        <f>L134-M134</f>
        <v>0</v>
      </c>
      <c r="O134" s="322">
        <f>$F134*N134</f>
        <v>0</v>
      </c>
      <c r="P134" s="322">
        <f>O134/1000000</f>
        <v>0</v>
      </c>
      <c r="Q134" s="445"/>
    </row>
    <row r="135" spans="1:17" s="631" customFormat="1" ht="15">
      <c r="A135" s="332"/>
      <c r="B135" s="717" t="s">
        <v>446</v>
      </c>
      <c r="C135" s="336"/>
      <c r="D135" s="321"/>
      <c r="E135" s="302"/>
      <c r="F135" s="321"/>
      <c r="G135" s="332"/>
      <c r="H135" s="322"/>
      <c r="I135" s="322"/>
      <c r="J135" s="322"/>
      <c r="K135" s="322"/>
      <c r="L135" s="332"/>
      <c r="M135" s="322"/>
      <c r="N135" s="322"/>
      <c r="O135" s="322"/>
      <c r="P135" s="322"/>
      <c r="Q135" s="445"/>
    </row>
    <row r="136" spans="1:17" s="631" customFormat="1" ht="14.25">
      <c r="A136" s="332">
        <v>10</v>
      </c>
      <c r="B136" s="723" t="s">
        <v>447</v>
      </c>
      <c r="C136" s="336">
        <v>4865158</v>
      </c>
      <c r="D136" s="321" t="s">
        <v>12</v>
      </c>
      <c r="E136" s="302" t="s">
        <v>338</v>
      </c>
      <c r="F136" s="321">
        <v>-200</v>
      </c>
      <c r="G136" s="332">
        <v>999661</v>
      </c>
      <c r="H136" s="322">
        <v>999928</v>
      </c>
      <c r="I136" s="322">
        <f>G136-H136</f>
        <v>-267</v>
      </c>
      <c r="J136" s="322">
        <f>$F136*I136</f>
        <v>53400</v>
      </c>
      <c r="K136" s="322">
        <f>J136/1000000</f>
        <v>0.0534</v>
      </c>
      <c r="L136" s="332">
        <v>11230</v>
      </c>
      <c r="M136" s="322">
        <v>11207</v>
      </c>
      <c r="N136" s="322">
        <f>L136-M136</f>
        <v>23</v>
      </c>
      <c r="O136" s="322">
        <f>$F136*N136</f>
        <v>-4600</v>
      </c>
      <c r="P136" s="322">
        <f>O136/1000000</f>
        <v>-0.0046</v>
      </c>
      <c r="Q136" s="445"/>
    </row>
    <row r="137" spans="1:17" s="631" customFormat="1" ht="14.25">
      <c r="A137" s="332">
        <v>11</v>
      </c>
      <c r="B137" s="723" t="s">
        <v>448</v>
      </c>
      <c r="C137" s="336">
        <v>4864816</v>
      </c>
      <c r="D137" s="321" t="s">
        <v>12</v>
      </c>
      <c r="E137" s="302" t="s">
        <v>338</v>
      </c>
      <c r="F137" s="321">
        <v>-187.5</v>
      </c>
      <c r="G137" s="332">
        <v>997805</v>
      </c>
      <c r="H137" s="322">
        <v>998157</v>
      </c>
      <c r="I137" s="322">
        <f>G137-H137</f>
        <v>-352</v>
      </c>
      <c r="J137" s="322">
        <f>$F137*I137</f>
        <v>66000</v>
      </c>
      <c r="K137" s="322">
        <f>J137/1000000</f>
        <v>0.066</v>
      </c>
      <c r="L137" s="332">
        <v>5070</v>
      </c>
      <c r="M137" s="322">
        <v>5073</v>
      </c>
      <c r="N137" s="322">
        <f>L137-M137</f>
        <v>-3</v>
      </c>
      <c r="O137" s="322">
        <f>$F137*N137</f>
        <v>562.5</v>
      </c>
      <c r="P137" s="322">
        <f>O137/1000000</f>
        <v>0.0005625</v>
      </c>
      <c r="Q137" s="445"/>
    </row>
    <row r="138" spans="1:17" s="631" customFormat="1" ht="14.25">
      <c r="A138" s="332">
        <v>12</v>
      </c>
      <c r="B138" s="723" t="s">
        <v>449</v>
      </c>
      <c r="C138" s="336">
        <v>4864808</v>
      </c>
      <c r="D138" s="321" t="s">
        <v>12</v>
      </c>
      <c r="E138" s="302" t="s">
        <v>338</v>
      </c>
      <c r="F138" s="321">
        <v>-187.5</v>
      </c>
      <c r="G138" s="332">
        <v>998719</v>
      </c>
      <c r="H138" s="322">
        <v>998719</v>
      </c>
      <c r="I138" s="322">
        <f>G138-H138</f>
        <v>0</v>
      </c>
      <c r="J138" s="322">
        <f>$F138*I138</f>
        <v>0</v>
      </c>
      <c r="K138" s="322">
        <f>J138/1000000</f>
        <v>0</v>
      </c>
      <c r="L138" s="332">
        <v>3614</v>
      </c>
      <c r="M138" s="322">
        <v>3614</v>
      </c>
      <c r="N138" s="322">
        <f>L138-M138</f>
        <v>0</v>
      </c>
      <c r="O138" s="322">
        <f>$F138*N138</f>
        <v>0</v>
      </c>
      <c r="P138" s="322">
        <f>O138/1000000</f>
        <v>0</v>
      </c>
      <c r="Q138" s="445"/>
    </row>
    <row r="139" spans="1:17" s="631" customFormat="1" ht="14.25">
      <c r="A139" s="332">
        <v>13</v>
      </c>
      <c r="B139" s="723" t="s">
        <v>450</v>
      </c>
      <c r="C139" s="336">
        <v>4865005</v>
      </c>
      <c r="D139" s="321" t="s">
        <v>12</v>
      </c>
      <c r="E139" s="302" t="s">
        <v>338</v>
      </c>
      <c r="F139" s="321">
        <v>-250</v>
      </c>
      <c r="G139" s="332">
        <v>1000</v>
      </c>
      <c r="H139" s="322">
        <v>804</v>
      </c>
      <c r="I139" s="322">
        <f>G139-H139</f>
        <v>196</v>
      </c>
      <c r="J139" s="322">
        <f>$F139*I139</f>
        <v>-49000</v>
      </c>
      <c r="K139" s="322">
        <f>J139/1000000</f>
        <v>-0.049</v>
      </c>
      <c r="L139" s="332">
        <v>5385</v>
      </c>
      <c r="M139" s="322">
        <v>5382</v>
      </c>
      <c r="N139" s="322">
        <f>L139-M139</f>
        <v>3</v>
      </c>
      <c r="O139" s="322">
        <f>$F139*N139</f>
        <v>-750</v>
      </c>
      <c r="P139" s="322">
        <f>O139/1000000</f>
        <v>-0.00075</v>
      </c>
      <c r="Q139" s="445"/>
    </row>
    <row r="140" spans="1:17" s="720" customFormat="1" ht="15" thickBot="1">
      <c r="A140" s="668">
        <v>14</v>
      </c>
      <c r="B140" s="718" t="s">
        <v>451</v>
      </c>
      <c r="C140" s="719">
        <v>4864822</v>
      </c>
      <c r="D140" s="724" t="s">
        <v>12</v>
      </c>
      <c r="E140" s="720" t="s">
        <v>338</v>
      </c>
      <c r="F140" s="719">
        <v>-100</v>
      </c>
      <c r="G140" s="668">
        <v>999378</v>
      </c>
      <c r="H140" s="719">
        <v>999610</v>
      </c>
      <c r="I140" s="719">
        <f>G140-H140</f>
        <v>-232</v>
      </c>
      <c r="J140" s="719">
        <f>$F140*I140</f>
        <v>23200</v>
      </c>
      <c r="K140" s="719">
        <f>J140/1000000</f>
        <v>0.0232</v>
      </c>
      <c r="L140" s="668">
        <v>16947</v>
      </c>
      <c r="M140" s="719">
        <v>16879</v>
      </c>
      <c r="N140" s="719">
        <f>L140-M140</f>
        <v>68</v>
      </c>
      <c r="O140" s="719">
        <f>$F140*N140</f>
        <v>-6800</v>
      </c>
      <c r="P140" s="719">
        <f>O140/1000000</f>
        <v>-0.0068</v>
      </c>
      <c r="Q140" s="725"/>
    </row>
    <row r="141" ht="15.75" thickTop="1">
      <c r="L141" s="315"/>
    </row>
    <row r="142" spans="2:16" ht="18">
      <c r="B142" s="292" t="s">
        <v>302</v>
      </c>
      <c r="K142" s="142">
        <f>SUM(K120:K140)</f>
        <v>3.2481125</v>
      </c>
      <c r="P142" s="142">
        <f>SUM(P120:P140)</f>
        <v>-0.050987500000000005</v>
      </c>
    </row>
    <row r="143" spans="11:16" ht="15.75">
      <c r="K143" s="78"/>
      <c r="P143" s="78"/>
    </row>
    <row r="144" spans="11:16" ht="15.75">
      <c r="K144" s="78"/>
      <c r="P144" s="78"/>
    </row>
    <row r="145" spans="11:16" ht="15.75">
      <c r="K145" s="78"/>
      <c r="P145" s="78"/>
    </row>
    <row r="146" spans="11:16" ht="15.75">
      <c r="K146" s="78"/>
      <c r="P146" s="78"/>
    </row>
    <row r="147" spans="11:16" ht="15.75">
      <c r="K147" s="78"/>
      <c r="P147" s="78"/>
    </row>
    <row r="148" ht="13.5" thickBot="1"/>
    <row r="149" spans="1:17" ht="31.5" customHeight="1">
      <c r="A149" s="128" t="s">
        <v>237</v>
      </c>
      <c r="B149" s="129"/>
      <c r="C149" s="129"/>
      <c r="D149" s="130"/>
      <c r="E149" s="131"/>
      <c r="F149" s="130"/>
      <c r="G149" s="130"/>
      <c r="H149" s="129"/>
      <c r="I149" s="132"/>
      <c r="J149" s="133"/>
      <c r="K149" s="134"/>
      <c r="L149" s="519"/>
      <c r="M149" s="519"/>
      <c r="N149" s="519"/>
      <c r="O149" s="519"/>
      <c r="P149" s="519"/>
      <c r="Q149" s="520"/>
    </row>
    <row r="150" spans="1:17" ht="28.5" customHeight="1">
      <c r="A150" s="135" t="s">
        <v>299</v>
      </c>
      <c r="B150" s="75"/>
      <c r="C150" s="75"/>
      <c r="D150" s="75"/>
      <c r="E150" s="76"/>
      <c r="F150" s="75"/>
      <c r="G150" s="75"/>
      <c r="H150" s="75"/>
      <c r="I150" s="77"/>
      <c r="J150" s="75"/>
      <c r="K150" s="127">
        <f>K109</f>
        <v>-75.60455412999997</v>
      </c>
      <c r="L150" s="455"/>
      <c r="M150" s="455"/>
      <c r="N150" s="455"/>
      <c r="O150" s="455"/>
      <c r="P150" s="127">
        <f>P109</f>
        <v>0.38275868</v>
      </c>
      <c r="Q150" s="521"/>
    </row>
    <row r="151" spans="1:17" ht="28.5" customHeight="1">
      <c r="A151" s="135" t="s">
        <v>300</v>
      </c>
      <c r="B151" s="75"/>
      <c r="C151" s="75"/>
      <c r="D151" s="75"/>
      <c r="E151" s="76"/>
      <c r="F151" s="75"/>
      <c r="G151" s="75"/>
      <c r="H151" s="75"/>
      <c r="I151" s="77"/>
      <c r="J151" s="75"/>
      <c r="K151" s="127">
        <f>K142</f>
        <v>3.2481125</v>
      </c>
      <c r="L151" s="455"/>
      <c r="M151" s="455"/>
      <c r="N151" s="455"/>
      <c r="O151" s="455"/>
      <c r="P151" s="127">
        <f>P142</f>
        <v>-0.050987500000000005</v>
      </c>
      <c r="Q151" s="521"/>
    </row>
    <row r="152" spans="1:17" ht="28.5" customHeight="1">
      <c r="A152" s="135" t="s">
        <v>238</v>
      </c>
      <c r="B152" s="75"/>
      <c r="C152" s="75"/>
      <c r="D152" s="75"/>
      <c r="E152" s="76"/>
      <c r="F152" s="75"/>
      <c r="G152" s="75"/>
      <c r="H152" s="75"/>
      <c r="I152" s="77"/>
      <c r="J152" s="75"/>
      <c r="K152" s="127">
        <f>'ROHTAK ROAD'!K43</f>
        <v>1.4253375</v>
      </c>
      <c r="L152" s="455"/>
      <c r="M152" s="455"/>
      <c r="N152" s="455"/>
      <c r="O152" s="455"/>
      <c r="P152" s="127">
        <f>'ROHTAK ROAD'!P43</f>
        <v>0.0036</v>
      </c>
      <c r="Q152" s="521"/>
    </row>
    <row r="153" spans="1:17" ht="27.75" customHeight="1" thickBot="1">
      <c r="A153" s="137" t="s">
        <v>239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381">
        <f>SUM(K150:K152)</f>
        <v>-70.93110412999997</v>
      </c>
      <c r="L153" s="522"/>
      <c r="M153" s="522"/>
      <c r="N153" s="522"/>
      <c r="O153" s="522"/>
      <c r="P153" s="381">
        <f>SUM(P150:P152)</f>
        <v>0.33537118</v>
      </c>
      <c r="Q153" s="523"/>
    </row>
    <row r="157" ht="13.5" thickBot="1">
      <c r="A157" s="222"/>
    </row>
    <row r="158" spans="1:17" ht="12.75">
      <c r="A158" s="524"/>
      <c r="B158" s="525"/>
      <c r="C158" s="525"/>
      <c r="D158" s="525"/>
      <c r="E158" s="525"/>
      <c r="F158" s="525"/>
      <c r="G158" s="525"/>
      <c r="H158" s="519"/>
      <c r="I158" s="519"/>
      <c r="J158" s="519"/>
      <c r="K158" s="519"/>
      <c r="L158" s="519"/>
      <c r="M158" s="519"/>
      <c r="N158" s="519"/>
      <c r="O158" s="519"/>
      <c r="P158" s="519"/>
      <c r="Q158" s="520"/>
    </row>
    <row r="159" spans="1:17" ht="23.25">
      <c r="A159" s="526" t="s">
        <v>319</v>
      </c>
      <c r="B159" s="527"/>
      <c r="C159" s="527"/>
      <c r="D159" s="527"/>
      <c r="E159" s="527"/>
      <c r="F159" s="527"/>
      <c r="G159" s="527"/>
      <c r="H159" s="455"/>
      <c r="I159" s="455"/>
      <c r="J159" s="455"/>
      <c r="K159" s="455"/>
      <c r="L159" s="455"/>
      <c r="M159" s="455"/>
      <c r="N159" s="455"/>
      <c r="O159" s="455"/>
      <c r="P159" s="455"/>
      <c r="Q159" s="521"/>
    </row>
    <row r="160" spans="1:17" ht="12.75">
      <c r="A160" s="528"/>
      <c r="B160" s="527"/>
      <c r="C160" s="527"/>
      <c r="D160" s="527"/>
      <c r="E160" s="527"/>
      <c r="F160" s="527"/>
      <c r="G160" s="527"/>
      <c r="H160" s="455"/>
      <c r="I160" s="455"/>
      <c r="J160" s="455"/>
      <c r="K160" s="455"/>
      <c r="L160" s="455"/>
      <c r="M160" s="455"/>
      <c r="N160" s="455"/>
      <c r="O160" s="455"/>
      <c r="P160" s="455"/>
      <c r="Q160" s="521"/>
    </row>
    <row r="161" spans="1:17" ht="15.75">
      <c r="A161" s="529"/>
      <c r="B161" s="530"/>
      <c r="C161" s="530"/>
      <c r="D161" s="530"/>
      <c r="E161" s="530"/>
      <c r="F161" s="530"/>
      <c r="G161" s="530"/>
      <c r="H161" s="455"/>
      <c r="I161" s="455"/>
      <c r="J161" s="455"/>
      <c r="K161" s="531" t="s">
        <v>331</v>
      </c>
      <c r="L161" s="455"/>
      <c r="M161" s="455"/>
      <c r="N161" s="455"/>
      <c r="O161" s="455"/>
      <c r="P161" s="531" t="s">
        <v>332</v>
      </c>
      <c r="Q161" s="521"/>
    </row>
    <row r="162" spans="1:17" ht="12.75">
      <c r="A162" s="532"/>
      <c r="B162" s="86"/>
      <c r="C162" s="86"/>
      <c r="D162" s="86"/>
      <c r="E162" s="86"/>
      <c r="F162" s="86"/>
      <c r="G162" s="86"/>
      <c r="H162" s="455"/>
      <c r="I162" s="455"/>
      <c r="J162" s="455"/>
      <c r="K162" s="455"/>
      <c r="L162" s="455"/>
      <c r="M162" s="455"/>
      <c r="N162" s="455"/>
      <c r="O162" s="455"/>
      <c r="P162" s="455"/>
      <c r="Q162" s="521"/>
    </row>
    <row r="163" spans="1:17" ht="12.75">
      <c r="A163" s="532"/>
      <c r="B163" s="86"/>
      <c r="C163" s="86"/>
      <c r="D163" s="86"/>
      <c r="E163" s="86"/>
      <c r="F163" s="86"/>
      <c r="G163" s="86"/>
      <c r="H163" s="455"/>
      <c r="I163" s="455"/>
      <c r="J163" s="455"/>
      <c r="K163" s="455"/>
      <c r="L163" s="455"/>
      <c r="M163" s="455"/>
      <c r="N163" s="455"/>
      <c r="O163" s="455"/>
      <c r="P163" s="455"/>
      <c r="Q163" s="521"/>
    </row>
    <row r="164" spans="1:17" ht="24.75" customHeight="1">
      <c r="A164" s="533" t="s">
        <v>322</v>
      </c>
      <c r="B164" s="534"/>
      <c r="C164" s="534"/>
      <c r="D164" s="535"/>
      <c r="E164" s="535"/>
      <c r="F164" s="536"/>
      <c r="G164" s="535"/>
      <c r="H164" s="455"/>
      <c r="I164" s="455"/>
      <c r="J164" s="455"/>
      <c r="K164" s="537">
        <f>K153</f>
        <v>-70.93110412999997</v>
      </c>
      <c r="L164" s="535" t="s">
        <v>320</v>
      </c>
      <c r="M164" s="455"/>
      <c r="N164" s="455"/>
      <c r="O164" s="455"/>
      <c r="P164" s="537">
        <f>P153</f>
        <v>0.33537118</v>
      </c>
      <c r="Q164" s="538" t="s">
        <v>320</v>
      </c>
    </row>
    <row r="165" spans="1:17" ht="15">
      <c r="A165" s="539"/>
      <c r="B165" s="540"/>
      <c r="C165" s="540"/>
      <c r="D165" s="527"/>
      <c r="E165" s="527"/>
      <c r="F165" s="541"/>
      <c r="G165" s="527"/>
      <c r="H165" s="455"/>
      <c r="I165" s="455"/>
      <c r="J165" s="455"/>
      <c r="K165" s="517"/>
      <c r="L165" s="527"/>
      <c r="M165" s="455"/>
      <c r="N165" s="455"/>
      <c r="O165" s="455"/>
      <c r="P165" s="517"/>
      <c r="Q165" s="542"/>
    </row>
    <row r="166" spans="1:17" ht="22.5" customHeight="1">
      <c r="A166" s="543" t="s">
        <v>321</v>
      </c>
      <c r="B166" s="39"/>
      <c r="C166" s="39"/>
      <c r="D166" s="527"/>
      <c r="E166" s="527"/>
      <c r="F166" s="544"/>
      <c r="G166" s="535"/>
      <c r="H166" s="455"/>
      <c r="I166" s="455"/>
      <c r="J166" s="455"/>
      <c r="K166" s="537">
        <f>'STEPPED UP GENCO'!K39</f>
        <v>0.11902188240000008</v>
      </c>
      <c r="L166" s="535" t="s">
        <v>320</v>
      </c>
      <c r="M166" s="455"/>
      <c r="N166" s="455"/>
      <c r="O166" s="455"/>
      <c r="P166" s="537">
        <f>'STEPPED UP GENCO'!P39</f>
        <v>-0.00031524799999999996</v>
      </c>
      <c r="Q166" s="538" t="s">
        <v>320</v>
      </c>
    </row>
    <row r="167" spans="1:17" ht="12.75">
      <c r="A167" s="545"/>
      <c r="B167" s="455"/>
      <c r="C167" s="455"/>
      <c r="D167" s="455"/>
      <c r="E167" s="455"/>
      <c r="F167" s="455"/>
      <c r="G167" s="455"/>
      <c r="H167" s="455"/>
      <c r="I167" s="455"/>
      <c r="J167" s="455"/>
      <c r="K167" s="455"/>
      <c r="L167" s="455"/>
      <c r="M167" s="455"/>
      <c r="N167" s="455"/>
      <c r="O167" s="455"/>
      <c r="P167" s="455"/>
      <c r="Q167" s="521"/>
    </row>
    <row r="168" spans="1:17" ht="2.25" customHeight="1">
      <c r="A168" s="545"/>
      <c r="B168" s="455"/>
      <c r="C168" s="455"/>
      <c r="D168" s="455"/>
      <c r="E168" s="455"/>
      <c r="F168" s="455"/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521"/>
    </row>
    <row r="169" spans="1:17" ht="7.5" customHeight="1">
      <c r="A169" s="545"/>
      <c r="B169" s="455"/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521"/>
    </row>
    <row r="170" spans="1:17" ht="21" thickBot="1">
      <c r="A170" s="546"/>
      <c r="B170" s="522"/>
      <c r="C170" s="522"/>
      <c r="D170" s="522"/>
      <c r="E170" s="522"/>
      <c r="F170" s="522"/>
      <c r="G170" s="522"/>
      <c r="H170" s="547"/>
      <c r="I170" s="547"/>
      <c r="J170" s="548" t="s">
        <v>323</v>
      </c>
      <c r="K170" s="549">
        <f>SUM(K164:K169)</f>
        <v>-70.81208224759996</v>
      </c>
      <c r="L170" s="547" t="s">
        <v>320</v>
      </c>
      <c r="M170" s="550"/>
      <c r="N170" s="522"/>
      <c r="O170" s="522"/>
      <c r="P170" s="549">
        <f>SUM(P164:P169)</f>
        <v>0.335055932</v>
      </c>
      <c r="Q170" s="551" t="s">
        <v>320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A7" sqref="A7:IV7"/>
    </sheetView>
  </sheetViews>
  <sheetFormatPr defaultColWidth="9.140625" defaultRowHeight="12.75"/>
  <cols>
    <col min="1" max="1" width="6.8515625" style="421" customWidth="1"/>
    <col min="2" max="2" width="12.00390625" style="421" customWidth="1"/>
    <col min="3" max="3" width="9.8515625" style="421" bestFit="1" customWidth="1"/>
    <col min="4" max="5" width="9.140625" style="421" customWidth="1"/>
    <col min="6" max="6" width="9.28125" style="421" bestFit="1" customWidth="1"/>
    <col min="7" max="7" width="13.00390625" style="421" customWidth="1"/>
    <col min="8" max="8" width="12.140625" style="421" customWidth="1"/>
    <col min="9" max="9" width="9.28125" style="421" bestFit="1" customWidth="1"/>
    <col min="10" max="10" width="10.57421875" style="421" bestFit="1" customWidth="1"/>
    <col min="11" max="11" width="10.00390625" style="421" customWidth="1"/>
    <col min="12" max="13" width="11.8515625" style="421" customWidth="1"/>
    <col min="14" max="14" width="9.28125" style="421" bestFit="1" customWidth="1"/>
    <col min="15" max="15" width="10.57421875" style="421" bestFit="1" customWidth="1"/>
    <col min="16" max="16" width="12.7109375" style="421" customWidth="1"/>
    <col min="17" max="17" width="12.28125" style="421" customWidth="1"/>
    <col min="18" max="16384" width="9.140625" style="421" customWidth="1"/>
  </cols>
  <sheetData>
    <row r="1" spans="1:16" ht="24" thickBot="1">
      <c r="A1" s="3"/>
      <c r="G1" s="455"/>
      <c r="H1" s="455"/>
      <c r="I1" s="40" t="s">
        <v>387</v>
      </c>
      <c r="J1" s="455"/>
      <c r="K1" s="455"/>
      <c r="L1" s="455"/>
      <c r="M1" s="455"/>
      <c r="N1" s="40" t="s">
        <v>388</v>
      </c>
      <c r="O1" s="455"/>
      <c r="P1" s="455"/>
    </row>
    <row r="2" spans="1:17" ht="39.75" thickBot="1" thickTop="1">
      <c r="A2" s="475" t="s">
        <v>8</v>
      </c>
      <c r="B2" s="476" t="s">
        <v>9</v>
      </c>
      <c r="C2" s="477" t="s">
        <v>1</v>
      </c>
      <c r="D2" s="477" t="s">
        <v>2</v>
      </c>
      <c r="E2" s="477" t="s">
        <v>3</v>
      </c>
      <c r="F2" s="477" t="s">
        <v>10</v>
      </c>
      <c r="G2" s="475" t="str">
        <f>NDPL!G5</f>
        <v>FINAL READING 31/01/2019</v>
      </c>
      <c r="H2" s="477" t="str">
        <f>NDPL!H5</f>
        <v>INTIAL READING 01/01/2019</v>
      </c>
      <c r="I2" s="477" t="s">
        <v>4</v>
      </c>
      <c r="J2" s="477" t="s">
        <v>5</v>
      </c>
      <c r="K2" s="477" t="s">
        <v>6</v>
      </c>
      <c r="L2" s="475" t="str">
        <f>NDPL!G5</f>
        <v>FINAL READING 31/01/2019</v>
      </c>
      <c r="M2" s="477" t="str">
        <f>NDPL!H5</f>
        <v>INTIAL READING 01/01/2019</v>
      </c>
      <c r="N2" s="477" t="s">
        <v>4</v>
      </c>
      <c r="O2" s="477" t="s">
        <v>5</v>
      </c>
      <c r="P2" s="500" t="s">
        <v>6</v>
      </c>
      <c r="Q2" s="654"/>
    </row>
    <row r="3" ht="14.25" thickBot="1" thickTop="1"/>
    <row r="4" spans="1:17" ht="13.5" thickTop="1">
      <c r="A4" s="432"/>
      <c r="B4" s="234" t="s">
        <v>333</v>
      </c>
      <c r="C4" s="431"/>
      <c r="D4" s="431"/>
      <c r="E4" s="431"/>
      <c r="F4" s="559"/>
      <c r="G4" s="432"/>
      <c r="H4" s="431"/>
      <c r="I4" s="431"/>
      <c r="J4" s="431"/>
      <c r="K4" s="559"/>
      <c r="L4" s="432"/>
      <c r="M4" s="431"/>
      <c r="N4" s="431"/>
      <c r="O4" s="431"/>
      <c r="P4" s="559"/>
      <c r="Q4" s="507"/>
    </row>
    <row r="5" spans="1:17" ht="12.75">
      <c r="A5" s="655"/>
      <c r="B5" s="116" t="s">
        <v>337</v>
      </c>
      <c r="C5" s="117" t="s">
        <v>272</v>
      </c>
      <c r="D5" s="455"/>
      <c r="E5" s="455"/>
      <c r="F5" s="648"/>
      <c r="G5" s="655"/>
      <c r="H5" s="455"/>
      <c r="I5" s="455"/>
      <c r="J5" s="455"/>
      <c r="K5" s="648"/>
      <c r="L5" s="655"/>
      <c r="M5" s="455"/>
      <c r="N5" s="455"/>
      <c r="O5" s="455"/>
      <c r="P5" s="648"/>
      <c r="Q5" s="424"/>
    </row>
    <row r="6" spans="1:17" ht="15">
      <c r="A6" s="454">
        <v>1</v>
      </c>
      <c r="B6" s="455" t="s">
        <v>334</v>
      </c>
      <c r="C6" s="456">
        <v>5100238</v>
      </c>
      <c r="D6" s="114" t="s">
        <v>12</v>
      </c>
      <c r="E6" s="114" t="s">
        <v>274</v>
      </c>
      <c r="F6" s="457">
        <v>750</v>
      </c>
      <c r="G6" s="314">
        <v>36990</v>
      </c>
      <c r="H6" s="254">
        <v>28006</v>
      </c>
      <c r="I6" s="363">
        <f>G6-H6</f>
        <v>8984</v>
      </c>
      <c r="J6" s="363">
        <f>$F6*I6</f>
        <v>6738000</v>
      </c>
      <c r="K6" s="441">
        <f>J6/1000000</f>
        <v>6.738</v>
      </c>
      <c r="L6" s="314">
        <v>999899</v>
      </c>
      <c r="M6" s="254">
        <v>999899</v>
      </c>
      <c r="N6" s="363">
        <f>L6-M6</f>
        <v>0</v>
      </c>
      <c r="O6" s="363">
        <f>$F6*N6</f>
        <v>0</v>
      </c>
      <c r="P6" s="441">
        <f>O6/1000000</f>
        <v>0</v>
      </c>
      <c r="Q6" s="435"/>
    </row>
    <row r="7" spans="1:17" ht="15">
      <c r="A7" s="454">
        <v>2</v>
      </c>
      <c r="B7" s="455" t="s">
        <v>335</v>
      </c>
      <c r="C7" s="456">
        <v>5295188</v>
      </c>
      <c r="D7" s="114" t="s">
        <v>12</v>
      </c>
      <c r="E7" s="114" t="s">
        <v>274</v>
      </c>
      <c r="F7" s="457">
        <v>1500</v>
      </c>
      <c r="G7" s="314">
        <v>19852</v>
      </c>
      <c r="H7" s="315">
        <v>18071</v>
      </c>
      <c r="I7" s="363">
        <f>G7-H7</f>
        <v>1781</v>
      </c>
      <c r="J7" s="363">
        <f>$F7*I7</f>
        <v>2671500</v>
      </c>
      <c r="K7" s="441">
        <f>J7/1000000</f>
        <v>2.6715</v>
      </c>
      <c r="L7" s="314">
        <v>33</v>
      </c>
      <c r="M7" s="315">
        <v>33</v>
      </c>
      <c r="N7" s="363">
        <f>L7-M7</f>
        <v>0</v>
      </c>
      <c r="O7" s="363">
        <f>$F7*N7</f>
        <v>0</v>
      </c>
      <c r="P7" s="441">
        <f>O7/1000000</f>
        <v>0</v>
      </c>
      <c r="Q7" s="424"/>
    </row>
    <row r="8" spans="1:17" s="494" customFormat="1" ht="15">
      <c r="A8" s="485">
        <v>3</v>
      </c>
      <c r="B8" s="486" t="s">
        <v>336</v>
      </c>
      <c r="C8" s="487">
        <v>4864840</v>
      </c>
      <c r="D8" s="488" t="s">
        <v>12</v>
      </c>
      <c r="E8" s="488" t="s">
        <v>274</v>
      </c>
      <c r="F8" s="489">
        <v>750</v>
      </c>
      <c r="G8" s="490">
        <v>828345</v>
      </c>
      <c r="H8" s="315">
        <v>830127</v>
      </c>
      <c r="I8" s="491">
        <f>G8-H8</f>
        <v>-1782</v>
      </c>
      <c r="J8" s="491">
        <f>$F8*I8</f>
        <v>-1336500</v>
      </c>
      <c r="K8" s="492">
        <f>J8/1000000</f>
        <v>-1.3365</v>
      </c>
      <c r="L8" s="490">
        <v>998653</v>
      </c>
      <c r="M8" s="315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4"/>
      <c r="B9" s="455"/>
      <c r="C9" s="456"/>
      <c r="D9" s="455"/>
      <c r="E9" s="455"/>
      <c r="F9" s="457"/>
      <c r="G9" s="454"/>
      <c r="H9" s="456"/>
      <c r="I9" s="455"/>
      <c r="J9" s="455"/>
      <c r="K9" s="648"/>
      <c r="L9" s="454"/>
      <c r="M9" s="456"/>
      <c r="N9" s="455"/>
      <c r="O9" s="455"/>
      <c r="P9" s="648"/>
      <c r="Q9" s="424"/>
    </row>
    <row r="10" spans="1:17" ht="12.75">
      <c r="A10" s="655"/>
      <c r="B10" s="455"/>
      <c r="C10" s="455"/>
      <c r="D10" s="455"/>
      <c r="E10" s="455"/>
      <c r="F10" s="648"/>
      <c r="G10" s="454"/>
      <c r="H10" s="456"/>
      <c r="I10" s="455"/>
      <c r="J10" s="455"/>
      <c r="K10" s="648"/>
      <c r="L10" s="454"/>
      <c r="M10" s="456"/>
      <c r="N10" s="455"/>
      <c r="O10" s="455"/>
      <c r="P10" s="648"/>
      <c r="Q10" s="424"/>
    </row>
    <row r="11" spans="1:17" ht="12.75">
      <c r="A11" s="655"/>
      <c r="B11" s="455"/>
      <c r="C11" s="455"/>
      <c r="D11" s="455"/>
      <c r="E11" s="455"/>
      <c r="F11" s="648"/>
      <c r="G11" s="454"/>
      <c r="H11" s="456"/>
      <c r="I11" s="455"/>
      <c r="J11" s="455"/>
      <c r="K11" s="648"/>
      <c r="L11" s="454"/>
      <c r="M11" s="456"/>
      <c r="N11" s="455"/>
      <c r="O11" s="455"/>
      <c r="P11" s="648"/>
      <c r="Q11" s="424"/>
    </row>
    <row r="12" spans="1:17" ht="12.75">
      <c r="A12" s="655"/>
      <c r="B12" s="455"/>
      <c r="C12" s="455"/>
      <c r="D12" s="455"/>
      <c r="E12" s="455"/>
      <c r="F12" s="648"/>
      <c r="G12" s="454"/>
      <c r="H12" s="456"/>
      <c r="I12" s="117" t="s">
        <v>310</v>
      </c>
      <c r="J12" s="455"/>
      <c r="K12" s="502">
        <f>SUM(K6:K8)</f>
        <v>8.073</v>
      </c>
      <c r="L12" s="454"/>
      <c r="M12" s="456"/>
      <c r="N12" s="117" t="s">
        <v>310</v>
      </c>
      <c r="O12" s="455"/>
      <c r="P12" s="502">
        <f>SUM(P6:P8)</f>
        <v>0</v>
      </c>
      <c r="Q12" s="424"/>
    </row>
    <row r="13" spans="1:17" ht="12.75">
      <c r="A13" s="655"/>
      <c r="B13" s="455"/>
      <c r="C13" s="455"/>
      <c r="D13" s="455"/>
      <c r="E13" s="455"/>
      <c r="F13" s="648"/>
      <c r="G13" s="454"/>
      <c r="H13" s="456"/>
      <c r="I13" s="286"/>
      <c r="J13" s="455"/>
      <c r="K13" s="180"/>
      <c r="L13" s="454"/>
      <c r="M13" s="456"/>
      <c r="N13" s="286"/>
      <c r="O13" s="455"/>
      <c r="P13" s="180"/>
      <c r="Q13" s="424"/>
    </row>
    <row r="14" spans="1:17" ht="12.75">
      <c r="A14" s="655"/>
      <c r="B14" s="455"/>
      <c r="C14" s="455"/>
      <c r="D14" s="455"/>
      <c r="E14" s="455"/>
      <c r="F14" s="648"/>
      <c r="G14" s="454"/>
      <c r="H14" s="456"/>
      <c r="I14" s="455"/>
      <c r="J14" s="455"/>
      <c r="K14" s="648"/>
      <c r="L14" s="454"/>
      <c r="M14" s="456"/>
      <c r="N14" s="455"/>
      <c r="O14" s="455"/>
      <c r="P14" s="648"/>
      <c r="Q14" s="424"/>
    </row>
    <row r="15" spans="1:17" ht="12.75">
      <c r="A15" s="655"/>
      <c r="B15" s="110" t="s">
        <v>151</v>
      </c>
      <c r="C15" s="455"/>
      <c r="D15" s="455"/>
      <c r="E15" s="455"/>
      <c r="F15" s="648"/>
      <c r="G15" s="454"/>
      <c r="H15" s="456"/>
      <c r="I15" s="455"/>
      <c r="J15" s="455"/>
      <c r="K15" s="648"/>
      <c r="L15" s="454"/>
      <c r="M15" s="456"/>
      <c r="N15" s="455"/>
      <c r="O15" s="455"/>
      <c r="P15" s="648"/>
      <c r="Q15" s="424"/>
    </row>
    <row r="16" spans="1:17" ht="12.75">
      <c r="A16" s="656"/>
      <c r="B16" s="110" t="s">
        <v>271</v>
      </c>
      <c r="C16" s="101" t="s">
        <v>272</v>
      </c>
      <c r="D16" s="101"/>
      <c r="E16" s="102"/>
      <c r="F16" s="103"/>
      <c r="G16" s="104"/>
      <c r="H16" s="456"/>
      <c r="I16" s="455"/>
      <c r="J16" s="455"/>
      <c r="K16" s="648"/>
      <c r="L16" s="454"/>
      <c r="M16" s="456"/>
      <c r="N16" s="455"/>
      <c r="O16" s="455"/>
      <c r="P16" s="648"/>
      <c r="Q16" s="424"/>
    </row>
    <row r="17" spans="1:17" ht="15">
      <c r="A17" s="104">
        <v>1</v>
      </c>
      <c r="B17" s="105" t="s">
        <v>273</v>
      </c>
      <c r="C17" s="106">
        <v>5100232</v>
      </c>
      <c r="D17" s="107" t="s">
        <v>12</v>
      </c>
      <c r="E17" s="107" t="s">
        <v>274</v>
      </c>
      <c r="F17" s="108">
        <v>5000</v>
      </c>
      <c r="G17" s="314">
        <v>987</v>
      </c>
      <c r="H17" s="254">
        <v>1212</v>
      </c>
      <c r="I17" s="363">
        <f>G17-H17</f>
        <v>-225</v>
      </c>
      <c r="J17" s="363">
        <f>$F17*I17</f>
        <v>-1125000</v>
      </c>
      <c r="K17" s="441">
        <f>J17/1000000</f>
        <v>-1.125</v>
      </c>
      <c r="L17" s="314">
        <v>12856</v>
      </c>
      <c r="M17" s="254">
        <v>12856</v>
      </c>
      <c r="N17" s="363">
        <f>L17-M17</f>
        <v>0</v>
      </c>
      <c r="O17" s="363">
        <f>$F17*N17</f>
        <v>0</v>
      </c>
      <c r="P17" s="441">
        <f>O17/1000000</f>
        <v>0</v>
      </c>
      <c r="Q17" s="424"/>
    </row>
    <row r="18" spans="1:17" ht="15">
      <c r="A18" s="104">
        <v>2</v>
      </c>
      <c r="B18" s="113" t="s">
        <v>275</v>
      </c>
      <c r="C18" s="106">
        <v>4864938</v>
      </c>
      <c r="D18" s="107" t="s">
        <v>12</v>
      </c>
      <c r="E18" s="107" t="s">
        <v>274</v>
      </c>
      <c r="F18" s="108">
        <v>1000</v>
      </c>
      <c r="G18" s="314">
        <v>999964</v>
      </c>
      <c r="H18" s="315">
        <v>999964</v>
      </c>
      <c r="I18" s="363">
        <f>G18-H18</f>
        <v>0</v>
      </c>
      <c r="J18" s="363">
        <f>$F18*I18</f>
        <v>0</v>
      </c>
      <c r="K18" s="441">
        <f>J18/1000000</f>
        <v>0</v>
      </c>
      <c r="L18" s="314">
        <v>888722</v>
      </c>
      <c r="M18" s="315">
        <v>890967</v>
      </c>
      <c r="N18" s="363">
        <f>L18-M18</f>
        <v>-2245</v>
      </c>
      <c r="O18" s="363">
        <f>$F18*N18</f>
        <v>-2245000</v>
      </c>
      <c r="P18" s="441">
        <f>O18/1000000</f>
        <v>-2.245</v>
      </c>
      <c r="Q18" s="435"/>
    </row>
    <row r="19" spans="1:17" ht="15">
      <c r="A19" s="104">
        <v>3</v>
      </c>
      <c r="B19" s="105" t="s">
        <v>276</v>
      </c>
      <c r="C19" s="106">
        <v>4864947</v>
      </c>
      <c r="D19" s="107" t="s">
        <v>12</v>
      </c>
      <c r="E19" s="107" t="s">
        <v>274</v>
      </c>
      <c r="F19" s="108">
        <v>1000</v>
      </c>
      <c r="G19" s="314">
        <v>975077</v>
      </c>
      <c r="H19" s="315">
        <v>974751</v>
      </c>
      <c r="I19" s="363">
        <f>G19-H19</f>
        <v>326</v>
      </c>
      <c r="J19" s="363">
        <f>$F19*I19</f>
        <v>326000</v>
      </c>
      <c r="K19" s="441">
        <f>J19/1000000</f>
        <v>0.326</v>
      </c>
      <c r="L19" s="314">
        <v>207</v>
      </c>
      <c r="M19" s="315">
        <v>999694</v>
      </c>
      <c r="N19" s="363">
        <f>L19-M19</f>
        <v>-999487</v>
      </c>
      <c r="O19" s="363">
        <f>$F19*N19</f>
        <v>-999487000</v>
      </c>
      <c r="P19" s="441">
        <f>O19/1000000</f>
        <v>-999.487</v>
      </c>
      <c r="Q19" s="660"/>
    </row>
    <row r="20" spans="1:17" ht="12.75">
      <c r="A20" s="104"/>
      <c r="B20" s="105"/>
      <c r="C20" s="106"/>
      <c r="D20" s="107"/>
      <c r="E20" s="107"/>
      <c r="F20" s="109"/>
      <c r="G20" s="118"/>
      <c r="H20" s="455"/>
      <c r="I20" s="363"/>
      <c r="J20" s="363"/>
      <c r="K20" s="441"/>
      <c r="L20" s="579"/>
      <c r="M20" s="578"/>
      <c r="N20" s="363"/>
      <c r="O20" s="363"/>
      <c r="P20" s="441"/>
      <c r="Q20" s="424"/>
    </row>
    <row r="21" spans="1:17" ht="12.75">
      <c r="A21" s="655"/>
      <c r="B21" s="455"/>
      <c r="C21" s="455"/>
      <c r="D21" s="455"/>
      <c r="E21" s="455"/>
      <c r="F21" s="648"/>
      <c r="G21" s="655"/>
      <c r="H21" s="455"/>
      <c r="I21" s="455"/>
      <c r="J21" s="455"/>
      <c r="K21" s="648"/>
      <c r="L21" s="655"/>
      <c r="M21" s="455"/>
      <c r="N21" s="455"/>
      <c r="O21" s="455"/>
      <c r="P21" s="648"/>
      <c r="Q21" s="424"/>
    </row>
    <row r="22" spans="1:17" ht="12.75">
      <c r="A22" s="655"/>
      <c r="B22" s="455"/>
      <c r="C22" s="455"/>
      <c r="D22" s="455"/>
      <c r="E22" s="455"/>
      <c r="F22" s="648"/>
      <c r="G22" s="655"/>
      <c r="H22" s="455"/>
      <c r="I22" s="455"/>
      <c r="J22" s="455"/>
      <c r="K22" s="648"/>
      <c r="L22" s="655"/>
      <c r="M22" s="455"/>
      <c r="N22" s="455"/>
      <c r="O22" s="455"/>
      <c r="P22" s="648"/>
      <c r="Q22" s="424"/>
    </row>
    <row r="23" spans="1:17" ht="12.75">
      <c r="A23" s="655"/>
      <c r="B23" s="455"/>
      <c r="C23" s="455"/>
      <c r="D23" s="455"/>
      <c r="E23" s="455"/>
      <c r="F23" s="648"/>
      <c r="G23" s="655"/>
      <c r="H23" s="455"/>
      <c r="I23" s="117" t="s">
        <v>310</v>
      </c>
      <c r="J23" s="455"/>
      <c r="K23" s="502">
        <f>SUM(K17:K19)</f>
        <v>-0.7989999999999999</v>
      </c>
      <c r="L23" s="655"/>
      <c r="M23" s="455"/>
      <c r="N23" s="117" t="s">
        <v>310</v>
      </c>
      <c r="O23" s="455"/>
      <c r="P23" s="502">
        <f>SUM(P17:P19)</f>
        <v>-1001.732</v>
      </c>
      <c r="Q23" s="424"/>
    </row>
    <row r="24" spans="1:17" ht="13.5" thickBot="1">
      <c r="A24" s="560"/>
      <c r="B24" s="458"/>
      <c r="C24" s="458"/>
      <c r="D24" s="458"/>
      <c r="E24" s="458"/>
      <c r="F24" s="561"/>
      <c r="G24" s="560"/>
      <c r="H24" s="458"/>
      <c r="I24" s="458"/>
      <c r="J24" s="458"/>
      <c r="K24" s="561"/>
      <c r="L24" s="560"/>
      <c r="M24" s="458"/>
      <c r="N24" s="458"/>
      <c r="O24" s="458"/>
      <c r="P24" s="561"/>
      <c r="Q24" s="51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99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2" zoomScaleNormal="85" zoomScaleSheetLayoutView="82" zoomScalePageLayoutView="0" workbookViewId="0" topLeftCell="A145">
      <selection activeCell="Q41" sqref="Q4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792" customWidth="1"/>
    <col min="5" max="5" width="12.28125" style="792" customWidth="1"/>
    <col min="6" max="6" width="8.00390625" style="0" customWidth="1"/>
    <col min="7" max="7" width="13.28125" style="45" customWidth="1"/>
    <col min="8" max="8" width="13.8515625" style="45" customWidth="1"/>
    <col min="9" max="9" width="10.00390625" style="45" bestFit="1" customWidth="1"/>
    <col min="10" max="10" width="13.140625" style="45" customWidth="1"/>
    <col min="11" max="11" width="13.421875" style="45" customWidth="1"/>
    <col min="12" max="12" width="13.8515625" style="45" customWidth="1"/>
    <col min="13" max="13" width="14.00390625" style="45" customWidth="1"/>
    <col min="14" max="14" width="11.8515625" style="45" customWidth="1"/>
    <col min="15" max="15" width="14.7109375" style="45" customWidth="1"/>
    <col min="16" max="16" width="12.8515625" style="45" customWidth="1"/>
    <col min="17" max="17" width="18.421875" style="0" customWidth="1"/>
  </cols>
  <sheetData>
    <row r="1" spans="1:16" s="184" customFormat="1" ht="13.5" customHeight="1">
      <c r="A1" s="280" t="s">
        <v>231</v>
      </c>
      <c r="D1" s="792"/>
      <c r="E1" s="792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s="184" customFormat="1" ht="13.5" customHeight="1">
      <c r="A2" s="769" t="s">
        <v>232</v>
      </c>
      <c r="D2" s="792"/>
      <c r="E2" s="792"/>
      <c r="G2" s="45"/>
      <c r="H2" s="45"/>
      <c r="I2" s="45"/>
      <c r="J2" s="45"/>
      <c r="K2" s="40"/>
      <c r="L2" s="45"/>
      <c r="M2" s="45"/>
      <c r="N2" s="45"/>
      <c r="O2" s="45"/>
      <c r="P2" s="45"/>
      <c r="Q2" s="770" t="str">
        <f>NDPL!$Q$1</f>
        <v>JANUARY-2019</v>
      </c>
      <c r="R2" s="770"/>
    </row>
    <row r="3" spans="1:16" s="184" customFormat="1" ht="13.5" customHeight="1">
      <c r="A3" s="552" t="s">
        <v>82</v>
      </c>
      <c r="D3" s="792"/>
      <c r="E3" s="792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184" customFormat="1" ht="13.5" customHeight="1" thickBot="1">
      <c r="A4" s="552" t="s">
        <v>240</v>
      </c>
      <c r="D4" s="792"/>
      <c r="E4" s="792"/>
      <c r="G4" s="779"/>
      <c r="H4" s="779"/>
      <c r="I4" s="40" t="s">
        <v>7</v>
      </c>
      <c r="J4" s="779"/>
      <c r="K4" s="779"/>
      <c r="L4" s="779"/>
      <c r="M4" s="779"/>
      <c r="N4" s="40" t="s">
        <v>388</v>
      </c>
      <c r="O4" s="779"/>
      <c r="P4" s="779"/>
    </row>
    <row r="5" spans="1:17" ht="55.5" customHeight="1" thickBot="1" thickTop="1">
      <c r="A5" s="29" t="s">
        <v>8</v>
      </c>
      <c r="B5" s="26" t="s">
        <v>9</v>
      </c>
      <c r="C5" s="27" t="s">
        <v>1</v>
      </c>
      <c r="D5" s="793" t="s">
        <v>2</v>
      </c>
      <c r="E5" s="793" t="s">
        <v>3</v>
      </c>
      <c r="F5" s="27" t="s">
        <v>10</v>
      </c>
      <c r="G5" s="820" t="str">
        <f>NDPL!G5</f>
        <v>FINAL READING 31/01/2019</v>
      </c>
      <c r="H5" s="774" t="str">
        <f>NDPL!H5</f>
        <v>INTIAL READING 01/01/2019</v>
      </c>
      <c r="I5" s="774" t="s">
        <v>4</v>
      </c>
      <c r="J5" s="774" t="s">
        <v>5</v>
      </c>
      <c r="K5" s="774" t="s">
        <v>6</v>
      </c>
      <c r="L5" s="820" t="str">
        <f>NDPL!G5</f>
        <v>FINAL READING 31/01/2019</v>
      </c>
      <c r="M5" s="774" t="str">
        <f>NDPL!H5</f>
        <v>INTIAL READING 01/01/2019</v>
      </c>
      <c r="N5" s="774" t="s">
        <v>4</v>
      </c>
      <c r="O5" s="774" t="s">
        <v>5</v>
      </c>
      <c r="P5" s="774" t="s">
        <v>6</v>
      </c>
      <c r="Q5" s="166" t="s">
        <v>301</v>
      </c>
    </row>
    <row r="6" spans="1:16" ht="0.75" customHeight="1" thickBot="1" thickTop="1">
      <c r="A6" s="5"/>
      <c r="B6" s="12"/>
      <c r="C6" s="4"/>
      <c r="D6" s="794"/>
      <c r="E6" s="794"/>
      <c r="F6" s="4"/>
      <c r="G6" s="775"/>
      <c r="H6" s="775"/>
      <c r="I6" s="775"/>
      <c r="J6" s="775"/>
      <c r="K6" s="775"/>
      <c r="L6" s="776"/>
      <c r="M6" s="775"/>
      <c r="N6" s="775"/>
      <c r="O6" s="775"/>
      <c r="P6" s="775"/>
    </row>
    <row r="7" spans="1:17" ht="15.75" customHeight="1" thickTop="1">
      <c r="A7" s="330"/>
      <c r="B7" s="331" t="s">
        <v>138</v>
      </c>
      <c r="C7" s="323"/>
      <c r="D7" s="795"/>
      <c r="E7" s="795"/>
      <c r="F7" s="31"/>
      <c r="G7" s="330"/>
      <c r="H7" s="821"/>
      <c r="I7" s="821"/>
      <c r="J7" s="821"/>
      <c r="K7" s="821"/>
      <c r="L7" s="822"/>
      <c r="M7" s="821"/>
      <c r="N7" s="821"/>
      <c r="O7" s="821"/>
      <c r="P7" s="821"/>
      <c r="Q7" s="138"/>
    </row>
    <row r="8" spans="1:17" s="421" customFormat="1" ht="12" customHeight="1">
      <c r="A8" s="332">
        <v>1</v>
      </c>
      <c r="B8" s="333" t="s">
        <v>83</v>
      </c>
      <c r="C8" s="336">
        <v>4865110</v>
      </c>
      <c r="D8" s="796" t="s">
        <v>12</v>
      </c>
      <c r="E8" s="797" t="s">
        <v>338</v>
      </c>
      <c r="F8" s="342">
        <v>100</v>
      </c>
      <c r="G8" s="332">
        <v>15340</v>
      </c>
      <c r="H8" s="322">
        <v>17100</v>
      </c>
      <c r="I8" s="322">
        <f aca="true" t="shared" si="0" ref="I8:I13">G8-H8</f>
        <v>-1760</v>
      </c>
      <c r="J8" s="322">
        <f aca="true" t="shared" si="1" ref="J8:J14">$F8*I8</f>
        <v>-176000</v>
      </c>
      <c r="K8" s="322">
        <f aca="true" t="shared" si="2" ref="K8:K14">J8/1000000</f>
        <v>-0.176</v>
      </c>
      <c r="L8" s="332">
        <v>993438</v>
      </c>
      <c r="M8" s="322">
        <v>993438</v>
      </c>
      <c r="N8" s="322">
        <f aca="true" t="shared" si="3" ref="N8:N13">L8-M8</f>
        <v>0</v>
      </c>
      <c r="O8" s="322">
        <f aca="true" t="shared" si="4" ref="O8:O14">$F8*N8</f>
        <v>0</v>
      </c>
      <c r="P8" s="322">
        <f aca="true" t="shared" si="5" ref="P8:P14">O8/1000000</f>
        <v>0</v>
      </c>
      <c r="Q8" s="424"/>
    </row>
    <row r="9" spans="1:17" s="421" customFormat="1" ht="12" customHeight="1">
      <c r="A9" s="332">
        <v>2</v>
      </c>
      <c r="B9" s="333" t="s">
        <v>84</v>
      </c>
      <c r="C9" s="336">
        <v>4865080</v>
      </c>
      <c r="D9" s="796" t="s">
        <v>12</v>
      </c>
      <c r="E9" s="797" t="s">
        <v>338</v>
      </c>
      <c r="F9" s="342">
        <v>300</v>
      </c>
      <c r="G9" s="332">
        <v>10271</v>
      </c>
      <c r="H9" s="322">
        <v>10357</v>
      </c>
      <c r="I9" s="322">
        <f t="shared" si="0"/>
        <v>-86</v>
      </c>
      <c r="J9" s="322">
        <f t="shared" si="1"/>
        <v>-25800</v>
      </c>
      <c r="K9" s="322">
        <f t="shared" si="2"/>
        <v>-0.0258</v>
      </c>
      <c r="L9" s="332">
        <v>3972</v>
      </c>
      <c r="M9" s="322">
        <v>3929</v>
      </c>
      <c r="N9" s="322">
        <f t="shared" si="3"/>
        <v>43</v>
      </c>
      <c r="O9" s="322">
        <f t="shared" si="4"/>
        <v>12900</v>
      </c>
      <c r="P9" s="322">
        <f t="shared" si="5"/>
        <v>0.0129</v>
      </c>
      <c r="Q9" s="435"/>
    </row>
    <row r="10" spans="1:17" s="421" customFormat="1" ht="12" customHeight="1">
      <c r="A10" s="332">
        <v>3</v>
      </c>
      <c r="B10" s="333" t="s">
        <v>85</v>
      </c>
      <c r="C10" s="336">
        <v>5295197</v>
      </c>
      <c r="D10" s="796" t="s">
        <v>12</v>
      </c>
      <c r="E10" s="797" t="s">
        <v>338</v>
      </c>
      <c r="F10" s="342">
        <v>75</v>
      </c>
      <c r="G10" s="332">
        <v>36903</v>
      </c>
      <c r="H10" s="322">
        <v>35000</v>
      </c>
      <c r="I10" s="322">
        <f>G10-H10</f>
        <v>1903</v>
      </c>
      <c r="J10" s="322">
        <f>$F10*I10</f>
        <v>142725</v>
      </c>
      <c r="K10" s="322">
        <f>J10/1000000</f>
        <v>0.142725</v>
      </c>
      <c r="L10" s="332">
        <v>343995</v>
      </c>
      <c r="M10" s="322">
        <v>343726</v>
      </c>
      <c r="N10" s="322">
        <f>L10-M10</f>
        <v>269</v>
      </c>
      <c r="O10" s="322">
        <f>$F10*N10</f>
        <v>20175</v>
      </c>
      <c r="P10" s="322">
        <f>O10/1000000</f>
        <v>0.020175</v>
      </c>
      <c r="Q10" s="424"/>
    </row>
    <row r="11" spans="1:17" s="421" customFormat="1" ht="12" customHeight="1">
      <c r="A11" s="332">
        <v>4</v>
      </c>
      <c r="B11" s="333" t="s">
        <v>86</v>
      </c>
      <c r="C11" s="336">
        <v>4865184</v>
      </c>
      <c r="D11" s="796" t="s">
        <v>12</v>
      </c>
      <c r="E11" s="797" t="s">
        <v>338</v>
      </c>
      <c r="F11" s="342">
        <v>300</v>
      </c>
      <c r="G11" s="332">
        <v>996325</v>
      </c>
      <c r="H11" s="322">
        <v>996856</v>
      </c>
      <c r="I11" s="322">
        <f t="shared" si="0"/>
        <v>-531</v>
      </c>
      <c r="J11" s="322">
        <f t="shared" si="1"/>
        <v>-159300</v>
      </c>
      <c r="K11" s="322">
        <f t="shared" si="2"/>
        <v>-0.1593</v>
      </c>
      <c r="L11" s="332">
        <v>5954</v>
      </c>
      <c r="M11" s="322">
        <v>5954</v>
      </c>
      <c r="N11" s="322">
        <f t="shared" si="3"/>
        <v>0</v>
      </c>
      <c r="O11" s="322">
        <f t="shared" si="4"/>
        <v>0</v>
      </c>
      <c r="P11" s="322">
        <f t="shared" si="5"/>
        <v>0</v>
      </c>
      <c r="Q11" s="424"/>
    </row>
    <row r="12" spans="1:17" s="421" customFormat="1" ht="12" customHeight="1">
      <c r="A12" s="332">
        <v>5</v>
      </c>
      <c r="B12" s="333" t="s">
        <v>87</v>
      </c>
      <c r="C12" s="336">
        <v>4865103</v>
      </c>
      <c r="D12" s="796" t="s">
        <v>12</v>
      </c>
      <c r="E12" s="797" t="s">
        <v>338</v>
      </c>
      <c r="F12" s="342">
        <v>1333.3</v>
      </c>
      <c r="G12" s="332">
        <v>1847</v>
      </c>
      <c r="H12" s="322">
        <v>1876</v>
      </c>
      <c r="I12" s="322">
        <f t="shared" si="0"/>
        <v>-29</v>
      </c>
      <c r="J12" s="322">
        <f t="shared" si="1"/>
        <v>-38665.7</v>
      </c>
      <c r="K12" s="322">
        <f t="shared" si="2"/>
        <v>-0.0386657</v>
      </c>
      <c r="L12" s="332">
        <v>3587</v>
      </c>
      <c r="M12" s="322">
        <v>3587</v>
      </c>
      <c r="N12" s="322">
        <f t="shared" si="3"/>
        <v>0</v>
      </c>
      <c r="O12" s="322">
        <f t="shared" si="4"/>
        <v>0</v>
      </c>
      <c r="P12" s="322">
        <f t="shared" si="5"/>
        <v>0</v>
      </c>
      <c r="Q12" s="429"/>
    </row>
    <row r="13" spans="1:17" s="421" customFormat="1" ht="12" customHeight="1">
      <c r="A13" s="332">
        <v>6</v>
      </c>
      <c r="B13" s="333" t="s">
        <v>88</v>
      </c>
      <c r="C13" s="336">
        <v>4865101</v>
      </c>
      <c r="D13" s="796" t="s">
        <v>12</v>
      </c>
      <c r="E13" s="797" t="s">
        <v>338</v>
      </c>
      <c r="F13" s="342">
        <v>100</v>
      </c>
      <c r="G13" s="332">
        <v>48666</v>
      </c>
      <c r="H13" s="322">
        <v>48697</v>
      </c>
      <c r="I13" s="322">
        <f t="shared" si="0"/>
        <v>-31</v>
      </c>
      <c r="J13" s="322">
        <f t="shared" si="1"/>
        <v>-3100</v>
      </c>
      <c r="K13" s="322">
        <f t="shared" si="2"/>
        <v>-0.0031</v>
      </c>
      <c r="L13" s="332">
        <v>155819</v>
      </c>
      <c r="M13" s="322">
        <v>155817</v>
      </c>
      <c r="N13" s="322">
        <f t="shared" si="3"/>
        <v>2</v>
      </c>
      <c r="O13" s="322">
        <f t="shared" si="4"/>
        <v>200</v>
      </c>
      <c r="P13" s="322">
        <f t="shared" si="5"/>
        <v>0.0002</v>
      </c>
      <c r="Q13" s="424"/>
    </row>
    <row r="14" spans="1:17" s="421" customFormat="1" ht="12" customHeight="1">
      <c r="A14" s="332">
        <v>7</v>
      </c>
      <c r="B14" s="333" t="s">
        <v>89</v>
      </c>
      <c r="C14" s="336">
        <v>5295196</v>
      </c>
      <c r="D14" s="796" t="s">
        <v>12</v>
      </c>
      <c r="E14" s="797" t="s">
        <v>338</v>
      </c>
      <c r="F14" s="743">
        <v>75</v>
      </c>
      <c r="G14" s="332">
        <v>25049</v>
      </c>
      <c r="H14" s="322">
        <v>20659</v>
      </c>
      <c r="I14" s="322">
        <f>G14-H14</f>
        <v>4390</v>
      </c>
      <c r="J14" s="322">
        <f t="shared" si="1"/>
        <v>329250</v>
      </c>
      <c r="K14" s="322">
        <f t="shared" si="2"/>
        <v>0.32925</v>
      </c>
      <c r="L14" s="332">
        <v>40915</v>
      </c>
      <c r="M14" s="322">
        <v>44991</v>
      </c>
      <c r="N14" s="322">
        <f>L14-M14</f>
        <v>-4076</v>
      </c>
      <c r="O14" s="322">
        <f t="shared" si="4"/>
        <v>-305700</v>
      </c>
      <c r="P14" s="322">
        <f t="shared" si="5"/>
        <v>-0.3057</v>
      </c>
      <c r="Q14" s="424"/>
    </row>
    <row r="15" spans="1:17" s="421" customFormat="1" ht="12" customHeight="1">
      <c r="A15" s="332"/>
      <c r="B15" s="335" t="s">
        <v>11</v>
      </c>
      <c r="C15" s="336"/>
      <c r="D15" s="796"/>
      <c r="E15" s="796"/>
      <c r="F15" s="342"/>
      <c r="G15" s="332"/>
      <c r="H15" s="322"/>
      <c r="I15" s="322"/>
      <c r="J15" s="322"/>
      <c r="K15" s="322"/>
      <c r="L15" s="332"/>
      <c r="M15" s="322"/>
      <c r="N15" s="322"/>
      <c r="O15" s="322"/>
      <c r="P15" s="322"/>
      <c r="Q15" s="424"/>
    </row>
    <row r="16" spans="1:17" s="421" customFormat="1" ht="12" customHeight="1">
      <c r="A16" s="332">
        <v>8</v>
      </c>
      <c r="B16" s="333" t="s">
        <v>359</v>
      </c>
      <c r="C16" s="336">
        <v>4864884</v>
      </c>
      <c r="D16" s="796" t="s">
        <v>12</v>
      </c>
      <c r="E16" s="797" t="s">
        <v>338</v>
      </c>
      <c r="F16" s="342">
        <v>1000</v>
      </c>
      <c r="G16" s="332">
        <v>983911</v>
      </c>
      <c r="H16" s="322">
        <v>984348</v>
      </c>
      <c r="I16" s="322">
        <f aca="true" t="shared" si="6" ref="I16:I26">G16-H16</f>
        <v>-437</v>
      </c>
      <c r="J16" s="322">
        <f aca="true" t="shared" si="7" ref="J16:J26">$F16*I16</f>
        <v>-437000</v>
      </c>
      <c r="K16" s="322">
        <f aca="true" t="shared" si="8" ref="K16:K26">J16/1000000</f>
        <v>-0.437</v>
      </c>
      <c r="L16" s="332">
        <v>2295</v>
      </c>
      <c r="M16" s="322">
        <v>2295</v>
      </c>
      <c r="N16" s="322">
        <f aca="true" t="shared" si="9" ref="N16:N26">L16-M16</f>
        <v>0</v>
      </c>
      <c r="O16" s="322">
        <f aca="true" t="shared" si="10" ref="O16:O26">$F16*N16</f>
        <v>0</v>
      </c>
      <c r="P16" s="322">
        <f aca="true" t="shared" si="11" ref="P16:P26">O16/1000000</f>
        <v>0</v>
      </c>
      <c r="Q16" s="450"/>
    </row>
    <row r="17" spans="1:17" s="421" customFormat="1" ht="12" customHeight="1">
      <c r="A17" s="332">
        <v>9</v>
      </c>
      <c r="B17" s="333" t="s">
        <v>90</v>
      </c>
      <c r="C17" s="336">
        <v>4864897</v>
      </c>
      <c r="D17" s="796" t="s">
        <v>12</v>
      </c>
      <c r="E17" s="797" t="s">
        <v>338</v>
      </c>
      <c r="F17" s="342">
        <v>500</v>
      </c>
      <c r="G17" s="332">
        <v>997960</v>
      </c>
      <c r="H17" s="322">
        <v>998231</v>
      </c>
      <c r="I17" s="322">
        <f>G17-H17</f>
        <v>-271</v>
      </c>
      <c r="J17" s="322">
        <f>$F17*I17</f>
        <v>-135500</v>
      </c>
      <c r="K17" s="322">
        <f>J17/1000000</f>
        <v>-0.1355</v>
      </c>
      <c r="L17" s="332">
        <v>564</v>
      </c>
      <c r="M17" s="322">
        <v>564</v>
      </c>
      <c r="N17" s="322">
        <f>L17-M17</f>
        <v>0</v>
      </c>
      <c r="O17" s="322">
        <f>$F17*N17</f>
        <v>0</v>
      </c>
      <c r="P17" s="322">
        <f>O17/1000000</f>
        <v>0</v>
      </c>
      <c r="Q17" s="424"/>
    </row>
    <row r="18" spans="1:17" s="421" customFormat="1" ht="12" customHeight="1">
      <c r="A18" s="332">
        <v>10</v>
      </c>
      <c r="B18" s="333" t="s">
        <v>121</v>
      </c>
      <c r="C18" s="336">
        <v>4864832</v>
      </c>
      <c r="D18" s="796" t="s">
        <v>12</v>
      </c>
      <c r="E18" s="797" t="s">
        <v>338</v>
      </c>
      <c r="F18" s="342">
        <v>1000</v>
      </c>
      <c r="G18" s="332">
        <v>998901</v>
      </c>
      <c r="H18" s="322">
        <v>999290</v>
      </c>
      <c r="I18" s="322">
        <f t="shared" si="6"/>
        <v>-389</v>
      </c>
      <c r="J18" s="322">
        <f t="shared" si="7"/>
        <v>-389000</v>
      </c>
      <c r="K18" s="322">
        <f t="shared" si="8"/>
        <v>-0.389</v>
      </c>
      <c r="L18" s="332">
        <v>1522</v>
      </c>
      <c r="M18" s="322">
        <v>1522</v>
      </c>
      <c r="N18" s="322">
        <f t="shared" si="9"/>
        <v>0</v>
      </c>
      <c r="O18" s="322">
        <f t="shared" si="10"/>
        <v>0</v>
      </c>
      <c r="P18" s="322">
        <f t="shared" si="11"/>
        <v>0</v>
      </c>
      <c r="Q18" s="424"/>
    </row>
    <row r="19" spans="1:17" s="421" customFormat="1" ht="12" customHeight="1">
      <c r="A19" s="332">
        <v>11</v>
      </c>
      <c r="B19" s="333" t="s">
        <v>91</v>
      </c>
      <c r="C19" s="336">
        <v>4864833</v>
      </c>
      <c r="D19" s="796" t="s">
        <v>12</v>
      </c>
      <c r="E19" s="797" t="s">
        <v>338</v>
      </c>
      <c r="F19" s="342">
        <v>1000</v>
      </c>
      <c r="G19" s="332">
        <v>991985</v>
      </c>
      <c r="H19" s="322">
        <v>991305</v>
      </c>
      <c r="I19" s="322">
        <f t="shared" si="6"/>
        <v>680</v>
      </c>
      <c r="J19" s="322">
        <f t="shared" si="7"/>
        <v>680000</v>
      </c>
      <c r="K19" s="322">
        <f t="shared" si="8"/>
        <v>0.68</v>
      </c>
      <c r="L19" s="332">
        <v>1473</v>
      </c>
      <c r="M19" s="322">
        <v>1473</v>
      </c>
      <c r="N19" s="322">
        <f t="shared" si="9"/>
        <v>0</v>
      </c>
      <c r="O19" s="322">
        <f t="shared" si="10"/>
        <v>0</v>
      </c>
      <c r="P19" s="322">
        <f t="shared" si="11"/>
        <v>0</v>
      </c>
      <c r="Q19" s="424"/>
    </row>
    <row r="20" spans="1:17" s="421" customFormat="1" ht="12" customHeight="1">
      <c r="A20" s="332">
        <v>12</v>
      </c>
      <c r="B20" s="333" t="s">
        <v>92</v>
      </c>
      <c r="C20" s="336">
        <v>4864834</v>
      </c>
      <c r="D20" s="796" t="s">
        <v>12</v>
      </c>
      <c r="E20" s="797" t="s">
        <v>338</v>
      </c>
      <c r="F20" s="342">
        <v>1000</v>
      </c>
      <c r="G20" s="332">
        <v>993592</v>
      </c>
      <c r="H20" s="322">
        <v>993704</v>
      </c>
      <c r="I20" s="322">
        <f t="shared" si="6"/>
        <v>-112</v>
      </c>
      <c r="J20" s="322">
        <f t="shared" si="7"/>
        <v>-112000</v>
      </c>
      <c r="K20" s="322">
        <f t="shared" si="8"/>
        <v>-0.112</v>
      </c>
      <c r="L20" s="332">
        <v>6231</v>
      </c>
      <c r="M20" s="322">
        <v>6231</v>
      </c>
      <c r="N20" s="322">
        <f t="shared" si="9"/>
        <v>0</v>
      </c>
      <c r="O20" s="322">
        <f t="shared" si="10"/>
        <v>0</v>
      </c>
      <c r="P20" s="322">
        <f t="shared" si="11"/>
        <v>0</v>
      </c>
      <c r="Q20" s="424"/>
    </row>
    <row r="21" spans="1:17" s="421" customFormat="1" ht="12" customHeight="1">
      <c r="A21" s="332">
        <v>13</v>
      </c>
      <c r="B21" s="302" t="s">
        <v>93</v>
      </c>
      <c r="C21" s="336">
        <v>4864889</v>
      </c>
      <c r="D21" s="798" t="s">
        <v>12</v>
      </c>
      <c r="E21" s="797" t="s">
        <v>338</v>
      </c>
      <c r="F21" s="342">
        <v>1000</v>
      </c>
      <c r="G21" s="332">
        <v>995172</v>
      </c>
      <c r="H21" s="322">
        <v>995360</v>
      </c>
      <c r="I21" s="322">
        <f t="shared" si="6"/>
        <v>-188</v>
      </c>
      <c r="J21" s="322">
        <f t="shared" si="7"/>
        <v>-188000</v>
      </c>
      <c r="K21" s="322">
        <f t="shared" si="8"/>
        <v>-0.188</v>
      </c>
      <c r="L21" s="332">
        <v>998570</v>
      </c>
      <c r="M21" s="322">
        <v>998570</v>
      </c>
      <c r="N21" s="322">
        <f t="shared" si="9"/>
        <v>0</v>
      </c>
      <c r="O21" s="322">
        <f t="shared" si="10"/>
        <v>0</v>
      </c>
      <c r="P21" s="322">
        <f t="shared" si="11"/>
        <v>0</v>
      </c>
      <c r="Q21" s="424"/>
    </row>
    <row r="22" spans="1:17" s="421" customFormat="1" ht="12" customHeight="1">
      <c r="A22" s="332">
        <v>14</v>
      </c>
      <c r="B22" s="333" t="s">
        <v>94</v>
      </c>
      <c r="C22" s="336">
        <v>4864859</v>
      </c>
      <c r="D22" s="796" t="s">
        <v>12</v>
      </c>
      <c r="E22" s="797" t="s">
        <v>338</v>
      </c>
      <c r="F22" s="342">
        <v>1000</v>
      </c>
      <c r="G22" s="332">
        <v>998603</v>
      </c>
      <c r="H22" s="322">
        <v>998923</v>
      </c>
      <c r="I22" s="322">
        <f>G22-H22</f>
        <v>-320</v>
      </c>
      <c r="J22" s="322">
        <f>$F22*I22</f>
        <v>-320000</v>
      </c>
      <c r="K22" s="322">
        <f>J22/1000000</f>
        <v>-0.32</v>
      </c>
      <c r="L22" s="332">
        <v>999900</v>
      </c>
      <c r="M22" s="322">
        <v>999900</v>
      </c>
      <c r="N22" s="322">
        <f>L22-M22</f>
        <v>0</v>
      </c>
      <c r="O22" s="322">
        <f>$F22*N22</f>
        <v>0</v>
      </c>
      <c r="P22" s="322">
        <f>O22/1000000</f>
        <v>0</v>
      </c>
      <c r="Q22" s="424"/>
    </row>
    <row r="23" spans="1:17" s="421" customFormat="1" ht="12" customHeight="1">
      <c r="A23" s="332">
        <v>15</v>
      </c>
      <c r="B23" s="333" t="s">
        <v>95</v>
      </c>
      <c r="C23" s="336">
        <v>4864895</v>
      </c>
      <c r="D23" s="796" t="s">
        <v>12</v>
      </c>
      <c r="E23" s="797" t="s">
        <v>338</v>
      </c>
      <c r="F23" s="342">
        <v>800</v>
      </c>
      <c r="G23" s="332">
        <v>997329</v>
      </c>
      <c r="H23" s="322">
        <v>997774</v>
      </c>
      <c r="I23" s="322">
        <f>G23-H23</f>
        <v>-445</v>
      </c>
      <c r="J23" s="322">
        <f t="shared" si="7"/>
        <v>-356000</v>
      </c>
      <c r="K23" s="322">
        <f t="shared" si="8"/>
        <v>-0.356</v>
      </c>
      <c r="L23" s="332">
        <v>4977</v>
      </c>
      <c r="M23" s="322">
        <v>4977</v>
      </c>
      <c r="N23" s="322">
        <f>L23-M23</f>
        <v>0</v>
      </c>
      <c r="O23" s="322">
        <f t="shared" si="10"/>
        <v>0</v>
      </c>
      <c r="P23" s="322">
        <f t="shared" si="11"/>
        <v>0</v>
      </c>
      <c r="Q23" s="424"/>
    </row>
    <row r="24" spans="1:17" s="421" customFormat="1" ht="12" customHeight="1">
      <c r="A24" s="332">
        <v>16</v>
      </c>
      <c r="B24" s="333" t="s">
        <v>96</v>
      </c>
      <c r="C24" s="336">
        <v>4864838</v>
      </c>
      <c r="D24" s="796" t="s">
        <v>12</v>
      </c>
      <c r="E24" s="797" t="s">
        <v>338</v>
      </c>
      <c r="F24" s="342">
        <v>1000</v>
      </c>
      <c r="G24" s="332">
        <v>73</v>
      </c>
      <c r="H24" s="322">
        <v>433</v>
      </c>
      <c r="I24" s="322">
        <f t="shared" si="6"/>
        <v>-360</v>
      </c>
      <c r="J24" s="322">
        <f t="shared" si="7"/>
        <v>-360000</v>
      </c>
      <c r="K24" s="322">
        <f t="shared" si="8"/>
        <v>-0.36</v>
      </c>
      <c r="L24" s="332">
        <v>33439</v>
      </c>
      <c r="M24" s="322">
        <v>33439</v>
      </c>
      <c r="N24" s="322">
        <f t="shared" si="9"/>
        <v>0</v>
      </c>
      <c r="O24" s="322">
        <f t="shared" si="10"/>
        <v>0</v>
      </c>
      <c r="P24" s="322">
        <f t="shared" si="11"/>
        <v>0</v>
      </c>
      <c r="Q24" s="424"/>
    </row>
    <row r="25" spans="1:17" s="421" customFormat="1" ht="12" customHeight="1">
      <c r="A25" s="332">
        <v>17</v>
      </c>
      <c r="B25" s="333" t="s">
        <v>119</v>
      </c>
      <c r="C25" s="336">
        <v>4864839</v>
      </c>
      <c r="D25" s="796" t="s">
        <v>12</v>
      </c>
      <c r="E25" s="797" t="s">
        <v>338</v>
      </c>
      <c r="F25" s="342">
        <v>1000</v>
      </c>
      <c r="G25" s="332">
        <v>1737</v>
      </c>
      <c r="H25" s="322">
        <v>1571</v>
      </c>
      <c r="I25" s="322">
        <f t="shared" si="6"/>
        <v>166</v>
      </c>
      <c r="J25" s="322">
        <f t="shared" si="7"/>
        <v>166000</v>
      </c>
      <c r="K25" s="322">
        <f t="shared" si="8"/>
        <v>0.166</v>
      </c>
      <c r="L25" s="332">
        <v>9743</v>
      </c>
      <c r="M25" s="322">
        <v>9743</v>
      </c>
      <c r="N25" s="322">
        <f t="shared" si="9"/>
        <v>0</v>
      </c>
      <c r="O25" s="322">
        <f t="shared" si="10"/>
        <v>0</v>
      </c>
      <c r="P25" s="322">
        <f t="shared" si="11"/>
        <v>0</v>
      </c>
      <c r="Q25" s="424"/>
    </row>
    <row r="26" spans="1:17" s="421" customFormat="1" ht="12" customHeight="1">
      <c r="A26" s="332">
        <v>18</v>
      </c>
      <c r="B26" s="333" t="s">
        <v>120</v>
      </c>
      <c r="C26" s="336">
        <v>4864883</v>
      </c>
      <c r="D26" s="796" t="s">
        <v>12</v>
      </c>
      <c r="E26" s="797" t="s">
        <v>338</v>
      </c>
      <c r="F26" s="342">
        <v>1000</v>
      </c>
      <c r="G26" s="332">
        <v>2022</v>
      </c>
      <c r="H26" s="322">
        <v>2388</v>
      </c>
      <c r="I26" s="322">
        <f t="shared" si="6"/>
        <v>-366</v>
      </c>
      <c r="J26" s="322">
        <f t="shared" si="7"/>
        <v>-366000</v>
      </c>
      <c r="K26" s="322">
        <f t="shared" si="8"/>
        <v>-0.366</v>
      </c>
      <c r="L26" s="332">
        <v>17363</v>
      </c>
      <c r="M26" s="322">
        <v>17363</v>
      </c>
      <c r="N26" s="322">
        <f t="shared" si="9"/>
        <v>0</v>
      </c>
      <c r="O26" s="322">
        <f t="shared" si="10"/>
        <v>0</v>
      </c>
      <c r="P26" s="322">
        <f t="shared" si="11"/>
        <v>0</v>
      </c>
      <c r="Q26" s="424"/>
    </row>
    <row r="27" spans="1:17" s="421" customFormat="1" ht="12" customHeight="1">
      <c r="A27" s="332"/>
      <c r="B27" s="335" t="s">
        <v>97</v>
      </c>
      <c r="C27" s="336"/>
      <c r="D27" s="796"/>
      <c r="E27" s="796"/>
      <c r="F27" s="342"/>
      <c r="G27" s="332"/>
      <c r="H27" s="322"/>
      <c r="I27" s="322"/>
      <c r="J27" s="322"/>
      <c r="K27" s="823"/>
      <c r="L27" s="332"/>
      <c r="M27" s="322"/>
      <c r="N27" s="322"/>
      <c r="O27" s="322"/>
      <c r="P27" s="823"/>
      <c r="Q27" s="424"/>
    </row>
    <row r="28" spans="1:17" s="421" customFormat="1" ht="12" customHeight="1">
      <c r="A28" s="332">
        <v>19</v>
      </c>
      <c r="B28" s="333" t="s">
        <v>98</v>
      </c>
      <c r="C28" s="336">
        <v>4864954</v>
      </c>
      <c r="D28" s="796" t="s">
        <v>12</v>
      </c>
      <c r="E28" s="797" t="s">
        <v>338</v>
      </c>
      <c r="F28" s="342">
        <v>1250</v>
      </c>
      <c r="G28" s="332">
        <v>976172</v>
      </c>
      <c r="H28" s="322">
        <v>976481</v>
      </c>
      <c r="I28" s="322">
        <f>G28-H28</f>
        <v>-309</v>
      </c>
      <c r="J28" s="322">
        <f>$F28*I28</f>
        <v>-386250</v>
      </c>
      <c r="K28" s="322">
        <f>J28/1000000</f>
        <v>-0.38625</v>
      </c>
      <c r="L28" s="332">
        <v>951762</v>
      </c>
      <c r="M28" s="322">
        <v>951762</v>
      </c>
      <c r="N28" s="322">
        <f>L28-M28</f>
        <v>0</v>
      </c>
      <c r="O28" s="322">
        <f>$F28*N28</f>
        <v>0</v>
      </c>
      <c r="P28" s="322">
        <f>O28/1000000</f>
        <v>0</v>
      </c>
      <c r="Q28" s="424"/>
    </row>
    <row r="29" spans="1:17" s="421" customFormat="1" ht="12" customHeight="1">
      <c r="A29" s="332">
        <v>20</v>
      </c>
      <c r="B29" s="333" t="s">
        <v>99</v>
      </c>
      <c r="C29" s="336">
        <v>4865030</v>
      </c>
      <c r="D29" s="796" t="s">
        <v>12</v>
      </c>
      <c r="E29" s="797" t="s">
        <v>338</v>
      </c>
      <c r="F29" s="342">
        <v>1100</v>
      </c>
      <c r="G29" s="332">
        <v>994801</v>
      </c>
      <c r="H29" s="322">
        <v>996603</v>
      </c>
      <c r="I29" s="322">
        <f>G29-H29</f>
        <v>-1802</v>
      </c>
      <c r="J29" s="322">
        <f>$F29*I29</f>
        <v>-1982200</v>
      </c>
      <c r="K29" s="322">
        <f>J29/1000000</f>
        <v>-1.9822</v>
      </c>
      <c r="L29" s="332">
        <v>938557</v>
      </c>
      <c r="M29" s="322">
        <v>938557</v>
      </c>
      <c r="N29" s="322">
        <f>L29-M29</f>
        <v>0</v>
      </c>
      <c r="O29" s="322">
        <f>$F29*N29</f>
        <v>0</v>
      </c>
      <c r="P29" s="322">
        <f>O29/1000000</f>
        <v>0</v>
      </c>
      <c r="Q29" s="424"/>
    </row>
    <row r="30" spans="1:17" s="421" customFormat="1" ht="12" customHeight="1">
      <c r="A30" s="332">
        <v>21</v>
      </c>
      <c r="B30" s="333" t="s">
        <v>357</v>
      </c>
      <c r="C30" s="336">
        <v>4864943</v>
      </c>
      <c r="D30" s="796" t="s">
        <v>12</v>
      </c>
      <c r="E30" s="797" t="s">
        <v>338</v>
      </c>
      <c r="F30" s="342">
        <v>1000</v>
      </c>
      <c r="G30" s="332">
        <v>959725</v>
      </c>
      <c r="H30" s="322">
        <v>960413</v>
      </c>
      <c r="I30" s="322">
        <f>G30-H30</f>
        <v>-688</v>
      </c>
      <c r="J30" s="322">
        <f>$F30*I30</f>
        <v>-688000</v>
      </c>
      <c r="K30" s="322">
        <f>J30/1000000</f>
        <v>-0.688</v>
      </c>
      <c r="L30" s="332">
        <v>7609</v>
      </c>
      <c r="M30" s="322">
        <v>7609</v>
      </c>
      <c r="N30" s="322">
        <f>L30-M30</f>
        <v>0</v>
      </c>
      <c r="O30" s="322">
        <f>$F30*N30</f>
        <v>0</v>
      </c>
      <c r="P30" s="322">
        <f>O30/1000000</f>
        <v>0</v>
      </c>
      <c r="Q30" s="424"/>
    </row>
    <row r="31" spans="1:17" s="421" customFormat="1" ht="12" customHeight="1">
      <c r="A31" s="332"/>
      <c r="B31" s="335" t="s">
        <v>31</v>
      </c>
      <c r="C31" s="336"/>
      <c r="D31" s="796"/>
      <c r="E31" s="796"/>
      <c r="F31" s="342"/>
      <c r="G31" s="332"/>
      <c r="H31" s="322"/>
      <c r="I31" s="322"/>
      <c r="J31" s="322"/>
      <c r="K31" s="823">
        <f>SUM(K28:K30)</f>
        <v>-3.05645</v>
      </c>
      <c r="L31" s="332"/>
      <c r="M31" s="322"/>
      <c r="N31" s="322"/>
      <c r="O31" s="322"/>
      <c r="P31" s="823">
        <f>SUM(P28:P30)</f>
        <v>0</v>
      </c>
      <c r="Q31" s="424"/>
    </row>
    <row r="32" spans="1:17" s="421" customFormat="1" ht="12" customHeight="1">
      <c r="A32" s="332">
        <v>22</v>
      </c>
      <c r="B32" s="333" t="s">
        <v>100</v>
      </c>
      <c r="C32" s="336">
        <v>4864932</v>
      </c>
      <c r="D32" s="796" t="s">
        <v>12</v>
      </c>
      <c r="E32" s="797" t="s">
        <v>338</v>
      </c>
      <c r="F32" s="342">
        <v>-1000</v>
      </c>
      <c r="G32" s="332">
        <v>995473</v>
      </c>
      <c r="H32" s="322">
        <v>996392</v>
      </c>
      <c r="I32" s="322">
        <f>G32-H32</f>
        <v>-919</v>
      </c>
      <c r="J32" s="322">
        <f>$F32*I32</f>
        <v>919000</v>
      </c>
      <c r="K32" s="322">
        <f>J32/1000000</f>
        <v>0.919</v>
      </c>
      <c r="L32" s="332">
        <v>999999</v>
      </c>
      <c r="M32" s="322">
        <v>999999</v>
      </c>
      <c r="N32" s="322">
        <f>L32-M32</f>
        <v>0</v>
      </c>
      <c r="O32" s="322">
        <f>$F32*N32</f>
        <v>0</v>
      </c>
      <c r="P32" s="322">
        <f>O32/1000000</f>
        <v>0</v>
      </c>
      <c r="Q32" s="435"/>
    </row>
    <row r="33" spans="1:17" s="421" customFormat="1" ht="12" customHeight="1">
      <c r="A33" s="332">
        <v>23</v>
      </c>
      <c r="B33" s="333" t="s">
        <v>101</v>
      </c>
      <c r="C33" s="336">
        <v>5295140</v>
      </c>
      <c r="D33" s="796" t="s">
        <v>12</v>
      </c>
      <c r="E33" s="797" t="s">
        <v>338</v>
      </c>
      <c r="F33" s="336">
        <v>-1000</v>
      </c>
      <c r="G33" s="332">
        <v>985622</v>
      </c>
      <c r="H33" s="322">
        <v>985894</v>
      </c>
      <c r="I33" s="322">
        <f>G33-H33</f>
        <v>-272</v>
      </c>
      <c r="J33" s="322">
        <f>$F33*I33</f>
        <v>272000</v>
      </c>
      <c r="K33" s="322">
        <f>J33/1000000</f>
        <v>0.272</v>
      </c>
      <c r="L33" s="332">
        <v>999906</v>
      </c>
      <c r="M33" s="322">
        <v>999906</v>
      </c>
      <c r="N33" s="322">
        <f>L33-M33</f>
        <v>0</v>
      </c>
      <c r="O33" s="322">
        <f>$F33*N33</f>
        <v>0</v>
      </c>
      <c r="P33" s="322">
        <f>O33/1000000</f>
        <v>0</v>
      </c>
      <c r="Q33" s="424"/>
    </row>
    <row r="34" spans="1:17" s="421" customFormat="1" ht="12" customHeight="1">
      <c r="A34" s="332">
        <v>24</v>
      </c>
      <c r="B34" s="744" t="s">
        <v>142</v>
      </c>
      <c r="C34" s="745">
        <v>4902528</v>
      </c>
      <c r="D34" s="799" t="s">
        <v>12</v>
      </c>
      <c r="E34" s="797" t="s">
        <v>338</v>
      </c>
      <c r="F34" s="745">
        <v>300</v>
      </c>
      <c r="G34" s="332">
        <v>15</v>
      </c>
      <c r="H34" s="322">
        <v>15</v>
      </c>
      <c r="I34" s="322">
        <f>G34-H34</f>
        <v>0</v>
      </c>
      <c r="J34" s="322">
        <f>$F34*I34</f>
        <v>0</v>
      </c>
      <c r="K34" s="322">
        <f>J34/1000000</f>
        <v>0</v>
      </c>
      <c r="L34" s="332">
        <v>305</v>
      </c>
      <c r="M34" s="322">
        <v>302</v>
      </c>
      <c r="N34" s="322">
        <f>L34-M34</f>
        <v>3</v>
      </c>
      <c r="O34" s="322">
        <f>$F34*N34</f>
        <v>900</v>
      </c>
      <c r="P34" s="322">
        <f>O34/1000000</f>
        <v>0.0009</v>
      </c>
      <c r="Q34" s="435"/>
    </row>
    <row r="35" spans="1:17" s="421" customFormat="1" ht="12" customHeight="1">
      <c r="A35" s="332"/>
      <c r="B35" s="335" t="s">
        <v>26</v>
      </c>
      <c r="C35" s="336"/>
      <c r="D35" s="796"/>
      <c r="E35" s="796"/>
      <c r="F35" s="342"/>
      <c r="G35" s="332"/>
      <c r="H35" s="322"/>
      <c r="I35" s="322"/>
      <c r="J35" s="322"/>
      <c r="K35" s="322"/>
      <c r="L35" s="332"/>
      <c r="M35" s="322"/>
      <c r="N35" s="322"/>
      <c r="O35" s="322"/>
      <c r="P35" s="322"/>
      <c r="Q35" s="424"/>
    </row>
    <row r="36" spans="1:17" s="421" customFormat="1" ht="12" customHeight="1">
      <c r="A36" s="332">
        <v>25</v>
      </c>
      <c r="B36" s="302" t="s">
        <v>45</v>
      </c>
      <c r="C36" s="336">
        <v>4864854</v>
      </c>
      <c r="D36" s="798" t="s">
        <v>12</v>
      </c>
      <c r="E36" s="797" t="s">
        <v>338</v>
      </c>
      <c r="F36" s="342">
        <v>1000</v>
      </c>
      <c r="G36" s="332">
        <v>999839</v>
      </c>
      <c r="H36" s="322">
        <v>999845</v>
      </c>
      <c r="I36" s="322">
        <f>G36-H36</f>
        <v>-6</v>
      </c>
      <c r="J36" s="322">
        <f>$F36*I36</f>
        <v>-6000</v>
      </c>
      <c r="K36" s="322">
        <f>J36/1000000</f>
        <v>-0.006</v>
      </c>
      <c r="L36" s="332">
        <v>9508</v>
      </c>
      <c r="M36" s="322">
        <v>9504</v>
      </c>
      <c r="N36" s="322">
        <f>L36-M36</f>
        <v>4</v>
      </c>
      <c r="O36" s="322">
        <f>$F36*N36</f>
        <v>4000</v>
      </c>
      <c r="P36" s="322">
        <f>O36/1000000</f>
        <v>0.004</v>
      </c>
      <c r="Q36" s="451"/>
    </row>
    <row r="37" spans="1:17" s="421" customFormat="1" ht="12" customHeight="1">
      <c r="A37" s="332"/>
      <c r="B37" s="335" t="s">
        <v>102</v>
      </c>
      <c r="C37" s="336"/>
      <c r="D37" s="796"/>
      <c r="E37" s="796"/>
      <c r="F37" s="342"/>
      <c r="G37" s="332"/>
      <c r="H37" s="322"/>
      <c r="I37" s="322"/>
      <c r="J37" s="322"/>
      <c r="K37" s="322"/>
      <c r="L37" s="332"/>
      <c r="M37" s="322"/>
      <c r="N37" s="322"/>
      <c r="O37" s="322"/>
      <c r="P37" s="322"/>
      <c r="Q37" s="424"/>
    </row>
    <row r="38" spans="1:17" s="421" customFormat="1" ht="12" customHeight="1">
      <c r="A38" s="332">
        <v>26</v>
      </c>
      <c r="B38" s="333" t="s">
        <v>103</v>
      </c>
      <c r="C38" s="336">
        <v>5295159</v>
      </c>
      <c r="D38" s="796" t="s">
        <v>12</v>
      </c>
      <c r="E38" s="797" t="s">
        <v>338</v>
      </c>
      <c r="F38" s="342">
        <v>-1000</v>
      </c>
      <c r="G38" s="332">
        <v>88084</v>
      </c>
      <c r="H38" s="322">
        <v>84494</v>
      </c>
      <c r="I38" s="322">
        <f>G38-H38</f>
        <v>3590</v>
      </c>
      <c r="J38" s="322">
        <f>$F38*I38</f>
        <v>-3590000</v>
      </c>
      <c r="K38" s="322">
        <f>J38/1000000</f>
        <v>-3.59</v>
      </c>
      <c r="L38" s="332">
        <v>835</v>
      </c>
      <c r="M38" s="322">
        <v>835</v>
      </c>
      <c r="N38" s="322">
        <f>L38-M38</f>
        <v>0</v>
      </c>
      <c r="O38" s="322">
        <f>$F38*N38</f>
        <v>0</v>
      </c>
      <c r="P38" s="322">
        <f>O38/1000000</f>
        <v>0</v>
      </c>
      <c r="Q38" s="424"/>
    </row>
    <row r="39" spans="1:17" s="421" customFormat="1" ht="12" customHeight="1">
      <c r="A39" s="332"/>
      <c r="B39" s="333"/>
      <c r="C39" s="336"/>
      <c r="D39" s="796"/>
      <c r="E39" s="797"/>
      <c r="F39" s="342">
        <v>-1000</v>
      </c>
      <c r="G39" s="332">
        <v>73644</v>
      </c>
      <c r="H39" s="322">
        <v>70161</v>
      </c>
      <c r="I39" s="322">
        <f>G39-H39</f>
        <v>3483</v>
      </c>
      <c r="J39" s="322">
        <f>$F39*I39</f>
        <v>-3483000</v>
      </c>
      <c r="K39" s="322">
        <f>J39/1000000</f>
        <v>-3.483</v>
      </c>
      <c r="L39" s="332"/>
      <c r="M39" s="322"/>
      <c r="N39" s="322"/>
      <c r="O39" s="322"/>
      <c r="P39" s="322"/>
      <c r="Q39" s="424"/>
    </row>
    <row r="40" spans="1:17" s="421" customFormat="1" ht="15.75" customHeight="1">
      <c r="A40" s="332">
        <v>27</v>
      </c>
      <c r="B40" s="333" t="s">
        <v>104</v>
      </c>
      <c r="C40" s="336">
        <v>4865029</v>
      </c>
      <c r="D40" s="796" t="s">
        <v>12</v>
      </c>
      <c r="E40" s="797" t="s">
        <v>338</v>
      </c>
      <c r="F40" s="342">
        <v>-1000</v>
      </c>
      <c r="G40" s="332">
        <v>24550</v>
      </c>
      <c r="H40" s="322">
        <v>22269</v>
      </c>
      <c r="I40" s="322">
        <f>G40-H40</f>
        <v>2281</v>
      </c>
      <c r="J40" s="322">
        <f>$F40*I40</f>
        <v>-2281000</v>
      </c>
      <c r="K40" s="322">
        <f>J40/1000000</f>
        <v>-2.281</v>
      </c>
      <c r="L40" s="332">
        <v>999054</v>
      </c>
      <c r="M40" s="322">
        <v>999059</v>
      </c>
      <c r="N40" s="322">
        <f>L40-M40</f>
        <v>-5</v>
      </c>
      <c r="O40" s="322">
        <f>$F40*N40</f>
        <v>5000</v>
      </c>
      <c r="P40" s="322">
        <f>O40/1000000</f>
        <v>0.005</v>
      </c>
      <c r="Q40" s="435"/>
    </row>
    <row r="41" spans="1:17" s="421" customFormat="1" ht="15.75" customHeight="1">
      <c r="A41" s="332">
        <v>28</v>
      </c>
      <c r="B41" s="333" t="s">
        <v>105</v>
      </c>
      <c r="C41" s="336">
        <v>4864934</v>
      </c>
      <c r="D41" s="796" t="s">
        <v>12</v>
      </c>
      <c r="E41" s="797" t="s">
        <v>338</v>
      </c>
      <c r="F41" s="342">
        <v>-1000</v>
      </c>
      <c r="G41" s="332">
        <v>999581</v>
      </c>
      <c r="H41" s="322">
        <v>999799</v>
      </c>
      <c r="I41" s="322">
        <f>G41-H41</f>
        <v>-218</v>
      </c>
      <c r="J41" s="322">
        <f>$F41*I41</f>
        <v>218000</v>
      </c>
      <c r="K41" s="322">
        <f>J41/1000000</f>
        <v>0.218</v>
      </c>
      <c r="L41" s="332">
        <v>999999</v>
      </c>
      <c r="M41" s="322">
        <v>999999</v>
      </c>
      <c r="N41" s="322">
        <f>L41-M41</f>
        <v>0</v>
      </c>
      <c r="O41" s="322">
        <f>$F41*N41</f>
        <v>0</v>
      </c>
      <c r="P41" s="322">
        <f>O41/1000000</f>
        <v>0</v>
      </c>
      <c r="Q41" s="450"/>
    </row>
    <row r="42" spans="1:17" s="421" customFormat="1" ht="15.75" customHeight="1">
      <c r="A42" s="332">
        <v>29</v>
      </c>
      <c r="B42" s="302" t="s">
        <v>106</v>
      </c>
      <c r="C42" s="336">
        <v>4864906</v>
      </c>
      <c r="D42" s="796" t="s">
        <v>12</v>
      </c>
      <c r="E42" s="797" t="s">
        <v>338</v>
      </c>
      <c r="F42" s="342">
        <v>-1000</v>
      </c>
      <c r="G42" s="332">
        <v>995383</v>
      </c>
      <c r="H42" s="322">
        <v>994759</v>
      </c>
      <c r="I42" s="322">
        <f>G42-H42</f>
        <v>624</v>
      </c>
      <c r="J42" s="322">
        <f>$F42*I42</f>
        <v>-624000</v>
      </c>
      <c r="K42" s="322">
        <f>J42/1000000</f>
        <v>-0.624</v>
      </c>
      <c r="L42" s="332">
        <v>998352</v>
      </c>
      <c r="M42" s="322">
        <v>998352</v>
      </c>
      <c r="N42" s="322">
        <f>L42-M42</f>
        <v>0</v>
      </c>
      <c r="O42" s="322">
        <f>$F42*N42</f>
        <v>0</v>
      </c>
      <c r="P42" s="322">
        <f>O42/1000000</f>
        <v>0</v>
      </c>
      <c r="Q42" s="440"/>
    </row>
    <row r="43" spans="1:17" s="421" customFormat="1" ht="15.75" customHeight="1">
      <c r="A43" s="332"/>
      <c r="B43" s="335" t="s">
        <v>400</v>
      </c>
      <c r="C43" s="336"/>
      <c r="D43" s="796"/>
      <c r="E43" s="797"/>
      <c r="F43" s="342"/>
      <c r="G43" s="332"/>
      <c r="H43" s="322"/>
      <c r="I43" s="322"/>
      <c r="J43" s="322"/>
      <c r="K43" s="322"/>
      <c r="L43" s="332"/>
      <c r="M43" s="322"/>
      <c r="N43" s="322"/>
      <c r="O43" s="322"/>
      <c r="P43" s="322"/>
      <c r="Q43" s="711"/>
    </row>
    <row r="44" spans="1:17" s="421" customFormat="1" ht="15.75" customHeight="1">
      <c r="A44" s="332">
        <v>30</v>
      </c>
      <c r="B44" s="333" t="s">
        <v>103</v>
      </c>
      <c r="C44" s="336">
        <v>5295177</v>
      </c>
      <c r="D44" s="796" t="s">
        <v>12</v>
      </c>
      <c r="E44" s="797" t="s">
        <v>338</v>
      </c>
      <c r="F44" s="342">
        <v>-1000</v>
      </c>
      <c r="G44" s="332">
        <v>987684</v>
      </c>
      <c r="H44" s="322">
        <v>984834</v>
      </c>
      <c r="I44" s="322">
        <f>G44-H44</f>
        <v>2850</v>
      </c>
      <c r="J44" s="322">
        <f>$F44*I44</f>
        <v>-2850000</v>
      </c>
      <c r="K44" s="322">
        <f>J44/1000000</f>
        <v>-2.85</v>
      </c>
      <c r="L44" s="332">
        <v>985887</v>
      </c>
      <c r="M44" s="322">
        <v>985887</v>
      </c>
      <c r="N44" s="322">
        <f>L44-M44</f>
        <v>0</v>
      </c>
      <c r="O44" s="322">
        <f>$F44*N44</f>
        <v>0</v>
      </c>
      <c r="P44" s="322">
        <f>O44/1000000</f>
        <v>0</v>
      </c>
      <c r="Q44" s="666"/>
    </row>
    <row r="45" spans="1:17" s="421" customFormat="1" ht="15.75" customHeight="1">
      <c r="A45" s="332">
        <v>31</v>
      </c>
      <c r="B45" s="333" t="s">
        <v>403</v>
      </c>
      <c r="C45" s="336">
        <v>5128456</v>
      </c>
      <c r="D45" s="796" t="s">
        <v>12</v>
      </c>
      <c r="E45" s="797" t="s">
        <v>338</v>
      </c>
      <c r="F45" s="342">
        <v>-1000</v>
      </c>
      <c r="G45" s="332">
        <v>12833</v>
      </c>
      <c r="H45" s="322">
        <v>9747</v>
      </c>
      <c r="I45" s="322">
        <f>G45-H45</f>
        <v>3086</v>
      </c>
      <c r="J45" s="322">
        <f>$F45*I45</f>
        <v>-3086000</v>
      </c>
      <c r="K45" s="322">
        <f>J45/1000000</f>
        <v>-3.086</v>
      </c>
      <c r="L45" s="332">
        <v>289</v>
      </c>
      <c r="M45" s="322">
        <v>289</v>
      </c>
      <c r="N45" s="322">
        <f>L45-M45</f>
        <v>0</v>
      </c>
      <c r="O45" s="322">
        <f>$F45*N45</f>
        <v>0</v>
      </c>
      <c r="P45" s="322">
        <f>O45/1000000</f>
        <v>0</v>
      </c>
      <c r="Q45" s="429" t="s">
        <v>480</v>
      </c>
    </row>
    <row r="46" spans="1:17" s="421" customFormat="1" ht="15.75" customHeight="1">
      <c r="A46" s="332"/>
      <c r="B46" s="333"/>
      <c r="C46" s="336"/>
      <c r="D46" s="796"/>
      <c r="E46" s="797"/>
      <c r="F46" s="342"/>
      <c r="G46" s="332"/>
      <c r="H46" s="322"/>
      <c r="I46" s="322"/>
      <c r="J46" s="322"/>
      <c r="K46" s="322">
        <f>(K45/23)*3</f>
        <v>-0.40252173913043476</v>
      </c>
      <c r="L46" s="332"/>
      <c r="M46" s="322"/>
      <c r="N46" s="322"/>
      <c r="O46" s="322"/>
      <c r="P46" s="322">
        <v>0</v>
      </c>
      <c r="Q46" s="429" t="s">
        <v>482</v>
      </c>
    </row>
    <row r="47" spans="1:17" s="421" customFormat="1" ht="15.75" customHeight="1">
      <c r="A47" s="332">
        <v>32</v>
      </c>
      <c r="B47" s="333" t="s">
        <v>401</v>
      </c>
      <c r="C47" s="336">
        <v>5128443</v>
      </c>
      <c r="D47" s="796" t="s">
        <v>12</v>
      </c>
      <c r="E47" s="797" t="s">
        <v>338</v>
      </c>
      <c r="F47" s="342">
        <v>-2000</v>
      </c>
      <c r="G47" s="332">
        <v>8814</v>
      </c>
      <c r="H47" s="322">
        <v>6027</v>
      </c>
      <c r="I47" s="322">
        <f>G47-H47</f>
        <v>2787</v>
      </c>
      <c r="J47" s="322">
        <f>$F47*I47</f>
        <v>-5574000</v>
      </c>
      <c r="K47" s="322">
        <f>J47/1000000</f>
        <v>-5.574</v>
      </c>
      <c r="L47" s="332">
        <v>30</v>
      </c>
      <c r="M47" s="322">
        <v>30</v>
      </c>
      <c r="N47" s="322">
        <f>L47-M47</f>
        <v>0</v>
      </c>
      <c r="O47" s="322">
        <f>$F47*N47</f>
        <v>0</v>
      </c>
      <c r="P47" s="322">
        <f>O47/1000000</f>
        <v>0</v>
      </c>
      <c r="Q47" s="728"/>
    </row>
    <row r="48" spans="1:17" s="421" customFormat="1" ht="15.75" customHeight="1">
      <c r="A48" s="332"/>
      <c r="B48" s="335" t="s">
        <v>41</v>
      </c>
      <c r="C48" s="336"/>
      <c r="D48" s="796"/>
      <c r="E48" s="796"/>
      <c r="F48" s="342"/>
      <c r="G48" s="332"/>
      <c r="H48" s="322"/>
      <c r="I48" s="322"/>
      <c r="J48" s="322"/>
      <c r="K48" s="322"/>
      <c r="L48" s="332"/>
      <c r="M48" s="322"/>
      <c r="N48" s="322"/>
      <c r="O48" s="322"/>
      <c r="P48" s="322"/>
      <c r="Q48" s="424"/>
    </row>
    <row r="49" spans="1:17" s="421" customFormat="1" ht="15.75" customHeight="1">
      <c r="A49" s="332"/>
      <c r="B49" s="334" t="s">
        <v>18</v>
      </c>
      <c r="C49" s="336"/>
      <c r="D49" s="798"/>
      <c r="E49" s="798"/>
      <c r="F49" s="342"/>
      <c r="G49" s="332"/>
      <c r="H49" s="322"/>
      <c r="I49" s="322"/>
      <c r="J49" s="322"/>
      <c r="K49" s="322"/>
      <c r="L49" s="332"/>
      <c r="M49" s="322"/>
      <c r="N49" s="322"/>
      <c r="O49" s="322"/>
      <c r="P49" s="322"/>
      <c r="Q49" s="424"/>
    </row>
    <row r="50" spans="1:17" s="421" customFormat="1" ht="15.75" customHeight="1">
      <c r="A50" s="332">
        <v>33</v>
      </c>
      <c r="B50" s="333" t="s">
        <v>19</v>
      </c>
      <c r="C50" s="336">
        <v>4864875</v>
      </c>
      <c r="D50" s="796" t="s">
        <v>12</v>
      </c>
      <c r="E50" s="797" t="s">
        <v>338</v>
      </c>
      <c r="F50" s="342">
        <v>1000</v>
      </c>
      <c r="G50" s="332">
        <v>2001</v>
      </c>
      <c r="H50" s="322">
        <v>1973</v>
      </c>
      <c r="I50" s="322">
        <f>G50-H50</f>
        <v>28</v>
      </c>
      <c r="J50" s="322">
        <f>$F50*I50</f>
        <v>28000</v>
      </c>
      <c r="K50" s="322">
        <f>J50/1000000</f>
        <v>0.028</v>
      </c>
      <c r="L50" s="332">
        <v>606</v>
      </c>
      <c r="M50" s="322">
        <v>606</v>
      </c>
      <c r="N50" s="322">
        <f>L50-M50</f>
        <v>0</v>
      </c>
      <c r="O50" s="322">
        <f>$F50*N50</f>
        <v>0</v>
      </c>
      <c r="P50" s="322">
        <f>O50/1000000</f>
        <v>0</v>
      </c>
      <c r="Q50" s="722"/>
    </row>
    <row r="51" spans="1:17" s="421" customFormat="1" ht="15.75" customHeight="1">
      <c r="A51" s="332">
        <v>34</v>
      </c>
      <c r="B51" s="333" t="s">
        <v>20</v>
      </c>
      <c r="C51" s="336">
        <v>4864914</v>
      </c>
      <c r="D51" s="796" t="s">
        <v>12</v>
      </c>
      <c r="E51" s="797" t="s">
        <v>338</v>
      </c>
      <c r="F51" s="342">
        <v>400</v>
      </c>
      <c r="G51" s="332">
        <v>4875</v>
      </c>
      <c r="H51" s="322">
        <v>4447</v>
      </c>
      <c r="I51" s="322">
        <f>G51-H51</f>
        <v>428</v>
      </c>
      <c r="J51" s="322">
        <f>$F51*I51</f>
        <v>171200</v>
      </c>
      <c r="K51" s="322">
        <f>J51/1000000</f>
        <v>0.1712</v>
      </c>
      <c r="L51" s="332">
        <v>486</v>
      </c>
      <c r="M51" s="322">
        <v>486</v>
      </c>
      <c r="N51" s="322">
        <f>L51-M51</f>
        <v>0</v>
      </c>
      <c r="O51" s="322">
        <f>$F51*N51</f>
        <v>0</v>
      </c>
      <c r="P51" s="322">
        <f>O51/1000000</f>
        <v>0</v>
      </c>
      <c r="Q51" s="424"/>
    </row>
    <row r="52" spans="1:17" ht="15.75" customHeight="1">
      <c r="A52" s="332"/>
      <c r="B52" s="335" t="s">
        <v>116</v>
      </c>
      <c r="C52" s="336"/>
      <c r="D52" s="796"/>
      <c r="E52" s="796"/>
      <c r="F52" s="342"/>
      <c r="G52" s="824"/>
      <c r="H52" s="825"/>
      <c r="I52" s="825"/>
      <c r="J52" s="825"/>
      <c r="K52" s="825"/>
      <c r="L52" s="824"/>
      <c r="M52" s="825"/>
      <c r="N52" s="825"/>
      <c r="O52" s="825"/>
      <c r="P52" s="825"/>
      <c r="Q52" s="139"/>
    </row>
    <row r="53" spans="1:17" s="421" customFormat="1" ht="15.75" customHeight="1">
      <c r="A53" s="332">
        <v>35</v>
      </c>
      <c r="B53" s="333" t="s">
        <v>117</v>
      </c>
      <c r="C53" s="336">
        <v>5295199</v>
      </c>
      <c r="D53" s="796" t="s">
        <v>12</v>
      </c>
      <c r="E53" s="797" t="s">
        <v>338</v>
      </c>
      <c r="F53" s="342">
        <v>1000</v>
      </c>
      <c r="G53" s="332">
        <v>998183</v>
      </c>
      <c r="H53" s="322">
        <v>998183</v>
      </c>
      <c r="I53" s="322">
        <f>G53-H53</f>
        <v>0</v>
      </c>
      <c r="J53" s="322">
        <f>$F53*I53</f>
        <v>0</v>
      </c>
      <c r="K53" s="322">
        <f>J53/1000000</f>
        <v>0</v>
      </c>
      <c r="L53" s="332">
        <v>1170</v>
      </c>
      <c r="M53" s="322">
        <v>1170</v>
      </c>
      <c r="N53" s="322">
        <f>L53-M53</f>
        <v>0</v>
      </c>
      <c r="O53" s="322">
        <f>$F53*N53</f>
        <v>0</v>
      </c>
      <c r="P53" s="322">
        <f>O53/1000000</f>
        <v>0</v>
      </c>
      <c r="Q53" s="424"/>
    </row>
    <row r="54" spans="1:17" s="455" customFormat="1" ht="15.75" customHeight="1">
      <c r="A54" s="322">
        <v>36</v>
      </c>
      <c r="B54" s="302" t="s">
        <v>118</v>
      </c>
      <c r="C54" s="336">
        <v>4864828</v>
      </c>
      <c r="D54" s="798" t="s">
        <v>12</v>
      </c>
      <c r="E54" s="797" t="s">
        <v>338</v>
      </c>
      <c r="F54" s="336">
        <v>133</v>
      </c>
      <c r="G54" s="332">
        <v>997530</v>
      </c>
      <c r="H54" s="322">
        <v>997937</v>
      </c>
      <c r="I54" s="322">
        <f>G54-H54</f>
        <v>-407</v>
      </c>
      <c r="J54" s="322">
        <f>$F54*I54</f>
        <v>-54131</v>
      </c>
      <c r="K54" s="322">
        <f>J54/1000000</f>
        <v>-0.054131</v>
      </c>
      <c r="L54" s="332">
        <v>13593</v>
      </c>
      <c r="M54" s="322">
        <v>13601</v>
      </c>
      <c r="N54" s="322">
        <f>L54-M54</f>
        <v>-8</v>
      </c>
      <c r="O54" s="322">
        <f>$F54*N54</f>
        <v>-1064</v>
      </c>
      <c r="P54" s="322">
        <f>O54/1000000</f>
        <v>-0.001064</v>
      </c>
      <c r="Q54" s="314"/>
    </row>
    <row r="55" spans="1:17" s="421" customFormat="1" ht="15.75" customHeight="1">
      <c r="A55" s="322"/>
      <c r="B55" s="334" t="s">
        <v>435</v>
      </c>
      <c r="C55" s="336"/>
      <c r="D55" s="798"/>
      <c r="E55" s="797"/>
      <c r="F55" s="336"/>
      <c r="G55" s="332"/>
      <c r="H55" s="322"/>
      <c r="I55" s="322"/>
      <c r="J55" s="322"/>
      <c r="K55" s="322"/>
      <c r="L55" s="332"/>
      <c r="M55" s="322"/>
      <c r="N55" s="322"/>
      <c r="O55" s="322"/>
      <c r="P55" s="322"/>
      <c r="Q55" s="314"/>
    </row>
    <row r="56" spans="1:17" s="421" customFormat="1" ht="15.75" customHeight="1">
      <c r="A56" s="322">
        <v>37</v>
      </c>
      <c r="B56" s="302" t="s">
        <v>35</v>
      </c>
      <c r="C56" s="336">
        <v>5295145</v>
      </c>
      <c r="D56" s="798" t="s">
        <v>12</v>
      </c>
      <c r="E56" s="797" t="s">
        <v>338</v>
      </c>
      <c r="F56" s="336">
        <v>-1000</v>
      </c>
      <c r="G56" s="332">
        <v>976595</v>
      </c>
      <c r="H56" s="322">
        <v>977233</v>
      </c>
      <c r="I56" s="322">
        <f>G56-H56</f>
        <v>-638</v>
      </c>
      <c r="J56" s="322">
        <f>$F56*I56</f>
        <v>638000</v>
      </c>
      <c r="K56" s="322">
        <f>J56/1000000</f>
        <v>0.638</v>
      </c>
      <c r="L56" s="332">
        <v>990186</v>
      </c>
      <c r="M56" s="322">
        <v>990186</v>
      </c>
      <c r="N56" s="322">
        <f>L56-M56</f>
        <v>0</v>
      </c>
      <c r="O56" s="322">
        <f>$F56*N56</f>
        <v>0</v>
      </c>
      <c r="P56" s="322">
        <f>O56/1000000</f>
        <v>0</v>
      </c>
      <c r="Q56" s="314"/>
    </row>
    <row r="57" spans="1:17" s="458" customFormat="1" ht="15.75" customHeight="1" thickBot="1">
      <c r="A57" s="719">
        <v>38</v>
      </c>
      <c r="B57" s="720" t="s">
        <v>172</v>
      </c>
      <c r="C57" s="337">
        <v>5295146</v>
      </c>
      <c r="D57" s="800" t="s">
        <v>12</v>
      </c>
      <c r="E57" s="800" t="s">
        <v>338</v>
      </c>
      <c r="F57" s="337">
        <v>-1000</v>
      </c>
      <c r="G57" s="668">
        <v>989627</v>
      </c>
      <c r="H57" s="668">
        <v>990356</v>
      </c>
      <c r="I57" s="337">
        <f>G57-H57</f>
        <v>-729</v>
      </c>
      <c r="J57" s="337">
        <f>$F57*I57</f>
        <v>729000</v>
      </c>
      <c r="K57" s="719">
        <f>J57/1000000</f>
        <v>0.729</v>
      </c>
      <c r="L57" s="668">
        <v>999928</v>
      </c>
      <c r="M57" s="668">
        <v>999928</v>
      </c>
      <c r="N57" s="337">
        <f>L57-M57</f>
        <v>0</v>
      </c>
      <c r="O57" s="337">
        <f>$F57*N57</f>
        <v>0</v>
      </c>
      <c r="P57" s="337">
        <f>O57/1000000</f>
        <v>0</v>
      </c>
      <c r="Q57" s="423"/>
    </row>
    <row r="58" spans="1:17" s="421" customFormat="1" ht="15.75" customHeight="1" thickTop="1">
      <c r="A58" s="322"/>
      <c r="B58" s="302"/>
      <c r="C58" s="336"/>
      <c r="D58" s="798"/>
      <c r="E58" s="797"/>
      <c r="F58" s="336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455"/>
    </row>
    <row r="59" spans="2:16" ht="15.75">
      <c r="B59" s="14" t="s">
        <v>136</v>
      </c>
      <c r="F59" s="184"/>
      <c r="I59" s="23"/>
      <c r="J59" s="23"/>
      <c r="K59" s="826">
        <f>SUM(K8:K57)-K31</f>
        <v>-23.78029343913044</v>
      </c>
      <c r="N59" s="23"/>
      <c r="O59" s="23"/>
      <c r="P59" s="826">
        <f>SUM(P8:P57)-P31</f>
        <v>-0.263589</v>
      </c>
    </row>
    <row r="60" spans="2:16" ht="1.5" customHeight="1">
      <c r="B60" s="14"/>
      <c r="F60" s="184"/>
      <c r="I60" s="23"/>
      <c r="J60" s="23"/>
      <c r="K60" s="23"/>
      <c r="N60" s="23"/>
      <c r="O60" s="23"/>
      <c r="P60" s="23"/>
    </row>
    <row r="61" spans="2:16" ht="15.75">
      <c r="B61" s="14" t="s">
        <v>137</v>
      </c>
      <c r="F61" s="184"/>
      <c r="I61" s="23"/>
      <c r="J61" s="23"/>
      <c r="K61" s="826">
        <f>SUM(K59:K60)</f>
        <v>-23.78029343913044</v>
      </c>
      <c r="N61" s="23"/>
      <c r="O61" s="23"/>
      <c r="P61" s="826">
        <f>SUM(P59:P60)</f>
        <v>-0.263589</v>
      </c>
    </row>
    <row r="62" ht="15">
      <c r="F62" s="184"/>
    </row>
    <row r="63" spans="6:17" ht="15">
      <c r="F63" s="184"/>
      <c r="Q63" s="233" t="str">
        <f>NDPL!$Q$1</f>
        <v>JANUARY-2019</v>
      </c>
    </row>
    <row r="64" ht="15">
      <c r="F64" s="184"/>
    </row>
    <row r="65" spans="6:17" ht="15">
      <c r="F65" s="184"/>
      <c r="Q65" s="233"/>
    </row>
    <row r="66" spans="1:16" ht="18.75" thickBot="1">
      <c r="A66" s="79" t="s">
        <v>240</v>
      </c>
      <c r="F66" s="184"/>
      <c r="G66" s="827"/>
      <c r="H66" s="827"/>
      <c r="I66" s="40" t="s">
        <v>7</v>
      </c>
      <c r="J66" s="779"/>
      <c r="K66" s="779"/>
      <c r="L66" s="779"/>
      <c r="M66" s="779"/>
      <c r="N66" s="40" t="s">
        <v>388</v>
      </c>
      <c r="O66" s="779"/>
      <c r="P66" s="779"/>
    </row>
    <row r="67" spans="1:17" ht="46.5" thickBot="1" thickTop="1">
      <c r="A67" s="29" t="s">
        <v>8</v>
      </c>
      <c r="B67" s="26" t="s">
        <v>9</v>
      </c>
      <c r="C67" s="27" t="s">
        <v>1</v>
      </c>
      <c r="D67" s="793" t="s">
        <v>2</v>
      </c>
      <c r="E67" s="793" t="s">
        <v>3</v>
      </c>
      <c r="F67" s="27" t="s">
        <v>10</v>
      </c>
      <c r="G67" s="820" t="str">
        <f>NDPL!G5</f>
        <v>FINAL READING 31/01/2019</v>
      </c>
      <c r="H67" s="774" t="str">
        <f>NDPL!H5</f>
        <v>INTIAL READING 01/01/2019</v>
      </c>
      <c r="I67" s="774" t="s">
        <v>4</v>
      </c>
      <c r="J67" s="774" t="s">
        <v>5</v>
      </c>
      <c r="K67" s="774" t="s">
        <v>6</v>
      </c>
      <c r="L67" s="820" t="str">
        <f>NDPL!G5</f>
        <v>FINAL READING 31/01/2019</v>
      </c>
      <c r="M67" s="774" t="str">
        <f>NDPL!H5</f>
        <v>INTIAL READING 01/01/2019</v>
      </c>
      <c r="N67" s="774" t="s">
        <v>4</v>
      </c>
      <c r="O67" s="774" t="s">
        <v>5</v>
      </c>
      <c r="P67" s="774" t="s">
        <v>6</v>
      </c>
      <c r="Q67" s="28" t="s">
        <v>301</v>
      </c>
    </row>
    <row r="68" spans="1:16" ht="17.25" thickBot="1" thickTop="1">
      <c r="A68" s="16"/>
      <c r="B68" s="80"/>
      <c r="C68" s="16"/>
      <c r="D68" s="801"/>
      <c r="E68" s="801"/>
      <c r="F68" s="303"/>
      <c r="G68" s="776"/>
      <c r="H68" s="776"/>
      <c r="I68" s="776"/>
      <c r="J68" s="776"/>
      <c r="K68" s="776"/>
      <c r="L68" s="776"/>
      <c r="M68" s="776"/>
      <c r="N68" s="776"/>
      <c r="O68" s="776"/>
      <c r="P68" s="776"/>
    </row>
    <row r="69" spans="1:17" ht="15.75" customHeight="1" thickTop="1">
      <c r="A69" s="330"/>
      <c r="B69" s="331" t="s">
        <v>122</v>
      </c>
      <c r="C69" s="30"/>
      <c r="D69" s="795"/>
      <c r="E69" s="795"/>
      <c r="F69" s="304"/>
      <c r="G69" s="330"/>
      <c r="H69" s="777"/>
      <c r="I69" s="777"/>
      <c r="J69" s="777"/>
      <c r="K69" s="777"/>
      <c r="L69" s="330"/>
      <c r="M69" s="777"/>
      <c r="N69" s="777"/>
      <c r="O69" s="777"/>
      <c r="P69" s="777"/>
      <c r="Q69" s="507"/>
    </row>
    <row r="70" spans="1:17" s="421" customFormat="1" ht="15.75" customHeight="1">
      <c r="A70" s="332">
        <v>1</v>
      </c>
      <c r="B70" s="333" t="s">
        <v>15</v>
      </c>
      <c r="C70" s="336">
        <v>4864994</v>
      </c>
      <c r="D70" s="796" t="s">
        <v>12</v>
      </c>
      <c r="E70" s="797" t="s">
        <v>338</v>
      </c>
      <c r="F70" s="342">
        <v>-1000</v>
      </c>
      <c r="G70" s="332">
        <v>994775</v>
      </c>
      <c r="H70" s="322">
        <v>995379</v>
      </c>
      <c r="I70" s="322">
        <f>G70-H70</f>
        <v>-604</v>
      </c>
      <c r="J70" s="322">
        <f>$F70*I70</f>
        <v>604000</v>
      </c>
      <c r="K70" s="322">
        <f>J70/1000000</f>
        <v>0.604</v>
      </c>
      <c r="L70" s="332">
        <v>998769</v>
      </c>
      <c r="M70" s="322">
        <v>998769</v>
      </c>
      <c r="N70" s="322">
        <f>L70-M70</f>
        <v>0</v>
      </c>
      <c r="O70" s="322">
        <f>$F70*N70</f>
        <v>0</v>
      </c>
      <c r="P70" s="322">
        <f>O70/1000000</f>
        <v>0</v>
      </c>
      <c r="Q70" s="424"/>
    </row>
    <row r="71" spans="1:17" s="421" customFormat="1" ht="15.75" customHeight="1">
      <c r="A71" s="332">
        <v>2</v>
      </c>
      <c r="B71" s="333" t="s">
        <v>16</v>
      </c>
      <c r="C71" s="336">
        <v>5295153</v>
      </c>
      <c r="D71" s="796" t="s">
        <v>12</v>
      </c>
      <c r="E71" s="797" t="s">
        <v>338</v>
      </c>
      <c r="F71" s="342">
        <v>-1000</v>
      </c>
      <c r="G71" s="332">
        <v>989885</v>
      </c>
      <c r="H71" s="322">
        <v>989892</v>
      </c>
      <c r="I71" s="322">
        <f>G71-H71</f>
        <v>-7</v>
      </c>
      <c r="J71" s="322">
        <f>$F71*I71</f>
        <v>7000</v>
      </c>
      <c r="K71" s="322">
        <f>J71/1000000</f>
        <v>0.007</v>
      </c>
      <c r="L71" s="332">
        <v>965178</v>
      </c>
      <c r="M71" s="322">
        <v>965178</v>
      </c>
      <c r="N71" s="322">
        <f>L71-M71</f>
        <v>0</v>
      </c>
      <c r="O71" s="322">
        <f>$F71*N71</f>
        <v>0</v>
      </c>
      <c r="P71" s="322">
        <f>O71/1000000</f>
        <v>0</v>
      </c>
      <c r="Q71" s="424"/>
    </row>
    <row r="72" spans="1:17" s="421" customFormat="1" ht="15.75" customHeight="1">
      <c r="A72" s="332">
        <v>3</v>
      </c>
      <c r="B72" s="333" t="s">
        <v>17</v>
      </c>
      <c r="C72" s="336">
        <v>4865033</v>
      </c>
      <c r="D72" s="796" t="s">
        <v>12</v>
      </c>
      <c r="E72" s="797" t="s">
        <v>338</v>
      </c>
      <c r="F72" s="342">
        <v>-1000</v>
      </c>
      <c r="G72" s="332">
        <v>990400</v>
      </c>
      <c r="H72" s="322">
        <v>991433</v>
      </c>
      <c r="I72" s="322">
        <f>G72-H72</f>
        <v>-1033</v>
      </c>
      <c r="J72" s="322">
        <f>$F72*I72</f>
        <v>1033000</v>
      </c>
      <c r="K72" s="322">
        <f>J72/1000000</f>
        <v>1.033</v>
      </c>
      <c r="L72" s="332">
        <v>995831</v>
      </c>
      <c r="M72" s="322">
        <v>995831</v>
      </c>
      <c r="N72" s="322">
        <f>L72-M72</f>
        <v>0</v>
      </c>
      <c r="O72" s="322">
        <f>$F72*N72</f>
        <v>0</v>
      </c>
      <c r="P72" s="322">
        <f>O72/1000000</f>
        <v>0</v>
      </c>
      <c r="Q72" s="422"/>
    </row>
    <row r="73" spans="1:17" s="421" customFormat="1" ht="14.25">
      <c r="A73" s="332">
        <v>4</v>
      </c>
      <c r="B73" s="333" t="s">
        <v>162</v>
      </c>
      <c r="C73" s="336">
        <v>5128452</v>
      </c>
      <c r="D73" s="796" t="s">
        <v>12</v>
      </c>
      <c r="E73" s="797" t="s">
        <v>338</v>
      </c>
      <c r="F73" s="342">
        <v>-1000</v>
      </c>
      <c r="G73" s="332">
        <v>999102</v>
      </c>
      <c r="H73" s="322">
        <v>1000000</v>
      </c>
      <c r="I73" s="322">
        <f>G73-H73</f>
        <v>-898</v>
      </c>
      <c r="J73" s="322">
        <f>$F73*I73</f>
        <v>898000</v>
      </c>
      <c r="K73" s="322">
        <f>J73/1000000</f>
        <v>0.898</v>
      </c>
      <c r="L73" s="332">
        <v>999999</v>
      </c>
      <c r="M73" s="322">
        <v>1000000</v>
      </c>
      <c r="N73" s="322">
        <f>L73-M73</f>
        <v>-1</v>
      </c>
      <c r="O73" s="322">
        <f>$F73*N73</f>
        <v>1000</v>
      </c>
      <c r="P73" s="322">
        <f>O73/1000000</f>
        <v>0.001</v>
      </c>
      <c r="Q73" s="759" t="s">
        <v>475</v>
      </c>
    </row>
    <row r="74" spans="1:17" s="421" customFormat="1" ht="15.75" customHeight="1">
      <c r="A74" s="332"/>
      <c r="B74" s="334" t="s">
        <v>123</v>
      </c>
      <c r="C74" s="336"/>
      <c r="D74" s="798"/>
      <c r="E74" s="798"/>
      <c r="F74" s="342"/>
      <c r="G74" s="332"/>
      <c r="H74" s="322"/>
      <c r="I74" s="324"/>
      <c r="J74" s="324"/>
      <c r="K74" s="324"/>
      <c r="L74" s="332"/>
      <c r="M74" s="324"/>
      <c r="N74" s="324"/>
      <c r="O74" s="324"/>
      <c r="P74" s="324"/>
      <c r="Q74" s="424"/>
    </row>
    <row r="75" spans="1:17" s="421" customFormat="1" ht="15.75" customHeight="1">
      <c r="A75" s="332">
        <v>5</v>
      </c>
      <c r="B75" s="333" t="s">
        <v>124</v>
      </c>
      <c r="C75" s="336">
        <v>4864978</v>
      </c>
      <c r="D75" s="796" t="s">
        <v>12</v>
      </c>
      <c r="E75" s="797" t="s">
        <v>338</v>
      </c>
      <c r="F75" s="342">
        <v>-1000</v>
      </c>
      <c r="G75" s="332">
        <v>11933</v>
      </c>
      <c r="H75" s="322">
        <v>10649</v>
      </c>
      <c r="I75" s="324">
        <f aca="true" t="shared" si="12" ref="I75:I80">G75-H75</f>
        <v>1284</v>
      </c>
      <c r="J75" s="324">
        <f aca="true" t="shared" si="13" ref="J75:J80">$F75*I75</f>
        <v>-1284000</v>
      </c>
      <c r="K75" s="324">
        <f aca="true" t="shared" si="14" ref="K75:K80">J75/1000000</f>
        <v>-1.284</v>
      </c>
      <c r="L75" s="332">
        <v>998809</v>
      </c>
      <c r="M75" s="322">
        <v>998809</v>
      </c>
      <c r="N75" s="324">
        <f aca="true" t="shared" si="15" ref="N75:N80">L75-M75</f>
        <v>0</v>
      </c>
      <c r="O75" s="324">
        <f aca="true" t="shared" si="16" ref="O75:O80">$F75*N75</f>
        <v>0</v>
      </c>
      <c r="P75" s="324">
        <f aca="true" t="shared" si="17" ref="P75:P80">O75/1000000</f>
        <v>0</v>
      </c>
      <c r="Q75" s="424"/>
    </row>
    <row r="76" spans="1:17" s="421" customFormat="1" ht="15.75" customHeight="1">
      <c r="A76" s="332">
        <v>6</v>
      </c>
      <c r="B76" s="333" t="s">
        <v>125</v>
      </c>
      <c r="C76" s="336">
        <v>5128449</v>
      </c>
      <c r="D76" s="796" t="s">
        <v>12</v>
      </c>
      <c r="E76" s="797" t="s">
        <v>338</v>
      </c>
      <c r="F76" s="342">
        <v>-1000</v>
      </c>
      <c r="G76" s="332">
        <v>997263</v>
      </c>
      <c r="H76" s="322">
        <v>995836</v>
      </c>
      <c r="I76" s="324">
        <f t="shared" si="12"/>
        <v>1427</v>
      </c>
      <c r="J76" s="324">
        <f t="shared" si="13"/>
        <v>-1427000</v>
      </c>
      <c r="K76" s="324">
        <f t="shared" si="14"/>
        <v>-1.427</v>
      </c>
      <c r="L76" s="332">
        <v>997784</v>
      </c>
      <c r="M76" s="322">
        <v>997784</v>
      </c>
      <c r="N76" s="324">
        <f t="shared" si="15"/>
        <v>0</v>
      </c>
      <c r="O76" s="324">
        <f t="shared" si="16"/>
        <v>0</v>
      </c>
      <c r="P76" s="324">
        <f t="shared" si="17"/>
        <v>0</v>
      </c>
      <c r="Q76" s="424"/>
    </row>
    <row r="77" spans="1:17" s="789" customFormat="1" ht="15.75" customHeight="1">
      <c r="A77" s="784">
        <v>7</v>
      </c>
      <c r="B77" s="785" t="s">
        <v>126</v>
      </c>
      <c r="C77" s="786">
        <v>5295141</v>
      </c>
      <c r="D77" s="802" t="s">
        <v>12</v>
      </c>
      <c r="E77" s="803" t="s">
        <v>338</v>
      </c>
      <c r="F77" s="787">
        <v>-1000</v>
      </c>
      <c r="G77" s="784">
        <v>7192</v>
      </c>
      <c r="H77" s="828">
        <v>7192</v>
      </c>
      <c r="I77" s="829">
        <f t="shared" si="12"/>
        <v>0</v>
      </c>
      <c r="J77" s="829">
        <f t="shared" si="13"/>
        <v>0</v>
      </c>
      <c r="K77" s="829">
        <f t="shared" si="14"/>
        <v>0</v>
      </c>
      <c r="L77" s="784">
        <v>999511</v>
      </c>
      <c r="M77" s="828">
        <v>999511</v>
      </c>
      <c r="N77" s="829">
        <f t="shared" si="15"/>
        <v>0</v>
      </c>
      <c r="O77" s="829">
        <f t="shared" si="16"/>
        <v>0</v>
      </c>
      <c r="P77" s="829">
        <f t="shared" si="17"/>
        <v>0</v>
      </c>
      <c r="Q77" s="788"/>
    </row>
    <row r="78" spans="1:17" s="421" customFormat="1" ht="15.75" customHeight="1">
      <c r="A78" s="332">
        <v>8</v>
      </c>
      <c r="B78" s="333" t="s">
        <v>127</v>
      </c>
      <c r="C78" s="336">
        <v>4865167</v>
      </c>
      <c r="D78" s="796" t="s">
        <v>12</v>
      </c>
      <c r="E78" s="797" t="s">
        <v>338</v>
      </c>
      <c r="F78" s="342">
        <v>-1000</v>
      </c>
      <c r="G78" s="332">
        <v>1655</v>
      </c>
      <c r="H78" s="322">
        <v>1655</v>
      </c>
      <c r="I78" s="324">
        <f t="shared" si="12"/>
        <v>0</v>
      </c>
      <c r="J78" s="324">
        <f t="shared" si="13"/>
        <v>0</v>
      </c>
      <c r="K78" s="324">
        <f t="shared" si="14"/>
        <v>0</v>
      </c>
      <c r="L78" s="332">
        <v>980809</v>
      </c>
      <c r="M78" s="322">
        <v>980809</v>
      </c>
      <c r="N78" s="324">
        <f t="shared" si="15"/>
        <v>0</v>
      </c>
      <c r="O78" s="324">
        <f t="shared" si="16"/>
        <v>0</v>
      </c>
      <c r="P78" s="324">
        <f t="shared" si="17"/>
        <v>0</v>
      </c>
      <c r="Q78" s="424"/>
    </row>
    <row r="79" spans="1:17" s="462" customFormat="1" ht="14.25">
      <c r="A79" s="755">
        <v>9</v>
      </c>
      <c r="B79" s="756" t="s">
        <v>128</v>
      </c>
      <c r="C79" s="757">
        <v>5295134</v>
      </c>
      <c r="D79" s="804" t="s">
        <v>12</v>
      </c>
      <c r="E79" s="805" t="s">
        <v>338</v>
      </c>
      <c r="F79" s="342">
        <v>-1000</v>
      </c>
      <c r="G79" s="332">
        <v>4678</v>
      </c>
      <c r="H79" s="322">
        <v>3719</v>
      </c>
      <c r="I79" s="324">
        <f t="shared" si="12"/>
        <v>959</v>
      </c>
      <c r="J79" s="324">
        <f t="shared" si="13"/>
        <v>-959000</v>
      </c>
      <c r="K79" s="324">
        <f t="shared" si="14"/>
        <v>-0.959</v>
      </c>
      <c r="L79" s="332">
        <v>937188</v>
      </c>
      <c r="M79" s="322">
        <v>937188</v>
      </c>
      <c r="N79" s="324">
        <f t="shared" si="15"/>
        <v>0</v>
      </c>
      <c r="O79" s="324">
        <f t="shared" si="16"/>
        <v>0</v>
      </c>
      <c r="P79" s="324">
        <f t="shared" si="17"/>
        <v>0</v>
      </c>
      <c r="Q79" s="758"/>
    </row>
    <row r="80" spans="1:17" s="421" customFormat="1" ht="15.75" customHeight="1">
      <c r="A80" s="332">
        <v>10</v>
      </c>
      <c r="B80" s="333" t="s">
        <v>129</v>
      </c>
      <c r="C80" s="336">
        <v>5295135</v>
      </c>
      <c r="D80" s="796" t="s">
        <v>12</v>
      </c>
      <c r="E80" s="797" t="s">
        <v>338</v>
      </c>
      <c r="F80" s="342">
        <v>-1000</v>
      </c>
      <c r="G80" s="332">
        <v>957143</v>
      </c>
      <c r="H80" s="322">
        <v>957524</v>
      </c>
      <c r="I80" s="322">
        <f t="shared" si="12"/>
        <v>-381</v>
      </c>
      <c r="J80" s="322">
        <f t="shared" si="13"/>
        <v>381000</v>
      </c>
      <c r="K80" s="322">
        <f t="shared" si="14"/>
        <v>0.381</v>
      </c>
      <c r="L80" s="332">
        <v>989486</v>
      </c>
      <c r="M80" s="322">
        <v>989486</v>
      </c>
      <c r="N80" s="322">
        <f t="shared" si="15"/>
        <v>0</v>
      </c>
      <c r="O80" s="322">
        <f t="shared" si="16"/>
        <v>0</v>
      </c>
      <c r="P80" s="322">
        <f t="shared" si="17"/>
        <v>0</v>
      </c>
      <c r="Q80" s="759"/>
    </row>
    <row r="81" spans="1:17" s="421" customFormat="1" ht="15.75" customHeight="1">
      <c r="A81" s="332"/>
      <c r="B81" s="335" t="s">
        <v>130</v>
      </c>
      <c r="C81" s="336"/>
      <c r="D81" s="796"/>
      <c r="E81" s="796"/>
      <c r="F81" s="342"/>
      <c r="G81" s="332"/>
      <c r="H81" s="322"/>
      <c r="I81" s="324"/>
      <c r="J81" s="324"/>
      <c r="K81" s="324"/>
      <c r="L81" s="332"/>
      <c r="M81" s="324"/>
      <c r="N81" s="324"/>
      <c r="O81" s="324"/>
      <c r="P81" s="324"/>
      <c r="Q81" s="424"/>
    </row>
    <row r="82" spans="1:17" s="421" customFormat="1" ht="15.75" customHeight="1">
      <c r="A82" s="332">
        <v>11</v>
      </c>
      <c r="B82" s="333" t="s">
        <v>131</v>
      </c>
      <c r="C82" s="336">
        <v>5295129</v>
      </c>
      <c r="D82" s="796" t="s">
        <v>12</v>
      </c>
      <c r="E82" s="797" t="s">
        <v>338</v>
      </c>
      <c r="F82" s="342">
        <v>-1000</v>
      </c>
      <c r="G82" s="332">
        <v>967541</v>
      </c>
      <c r="H82" s="322">
        <v>969124</v>
      </c>
      <c r="I82" s="324">
        <f>G82-H82</f>
        <v>-1583</v>
      </c>
      <c r="J82" s="324">
        <f>$F82*I82</f>
        <v>1583000</v>
      </c>
      <c r="K82" s="324">
        <f>J82/1000000</f>
        <v>1.583</v>
      </c>
      <c r="L82" s="332">
        <v>989820</v>
      </c>
      <c r="M82" s="322">
        <v>989820</v>
      </c>
      <c r="N82" s="324">
        <f>L82-M82</f>
        <v>0</v>
      </c>
      <c r="O82" s="324">
        <f>$F82*N82</f>
        <v>0</v>
      </c>
      <c r="P82" s="324">
        <f>O82/1000000</f>
        <v>0</v>
      </c>
      <c r="Q82" s="424"/>
    </row>
    <row r="83" spans="1:17" s="421" customFormat="1" ht="15.75" customHeight="1">
      <c r="A83" s="332">
        <v>12</v>
      </c>
      <c r="B83" s="333" t="s">
        <v>132</v>
      </c>
      <c r="C83" s="336">
        <v>4864917</v>
      </c>
      <c r="D83" s="796" t="s">
        <v>12</v>
      </c>
      <c r="E83" s="797" t="s">
        <v>338</v>
      </c>
      <c r="F83" s="342">
        <v>-1000</v>
      </c>
      <c r="G83" s="332">
        <v>958018</v>
      </c>
      <c r="H83" s="322">
        <v>957966</v>
      </c>
      <c r="I83" s="324">
        <f>G83-H83</f>
        <v>52</v>
      </c>
      <c r="J83" s="324">
        <f>$F83*I83</f>
        <v>-52000</v>
      </c>
      <c r="K83" s="324">
        <f>J83/1000000</f>
        <v>-0.052</v>
      </c>
      <c r="L83" s="332">
        <v>827844</v>
      </c>
      <c r="M83" s="322">
        <v>827844</v>
      </c>
      <c r="N83" s="324">
        <f>L83-M83</f>
        <v>0</v>
      </c>
      <c r="O83" s="324">
        <f>$F83*N83</f>
        <v>0</v>
      </c>
      <c r="P83" s="324">
        <f>O83/1000000</f>
        <v>0</v>
      </c>
      <c r="Q83" s="424"/>
    </row>
    <row r="84" spans="1:17" s="421" customFormat="1" ht="15.75" customHeight="1">
      <c r="A84" s="332"/>
      <c r="B84" s="334" t="s">
        <v>133</v>
      </c>
      <c r="C84" s="336"/>
      <c r="D84" s="798"/>
      <c r="E84" s="798"/>
      <c r="F84" s="342"/>
      <c r="G84" s="332"/>
      <c r="H84" s="322"/>
      <c r="I84" s="324"/>
      <c r="J84" s="324"/>
      <c r="K84" s="324"/>
      <c r="L84" s="332"/>
      <c r="M84" s="324"/>
      <c r="N84" s="324"/>
      <c r="O84" s="324"/>
      <c r="P84" s="324"/>
      <c r="Q84" s="424"/>
    </row>
    <row r="85" spans="1:17" s="421" customFormat="1" ht="19.5" customHeight="1">
      <c r="A85" s="332">
        <v>13</v>
      </c>
      <c r="B85" s="333" t="s">
        <v>134</v>
      </c>
      <c r="C85" s="336">
        <v>4865053</v>
      </c>
      <c r="D85" s="796" t="s">
        <v>12</v>
      </c>
      <c r="E85" s="797" t="s">
        <v>338</v>
      </c>
      <c r="F85" s="342">
        <v>-1000</v>
      </c>
      <c r="G85" s="332">
        <v>31743</v>
      </c>
      <c r="H85" s="322">
        <v>28668</v>
      </c>
      <c r="I85" s="324">
        <f>G85-H85</f>
        <v>3075</v>
      </c>
      <c r="J85" s="324">
        <f>$F85*I85</f>
        <v>-3075000</v>
      </c>
      <c r="K85" s="324">
        <f>J85/1000000</f>
        <v>-3.075</v>
      </c>
      <c r="L85" s="332">
        <v>33503</v>
      </c>
      <c r="M85" s="322">
        <v>33503</v>
      </c>
      <c r="N85" s="324">
        <f>L85-M85</f>
        <v>0</v>
      </c>
      <c r="O85" s="324">
        <f>$F85*N85</f>
        <v>0</v>
      </c>
      <c r="P85" s="324">
        <f>O85/1000000</f>
        <v>0</v>
      </c>
      <c r="Q85" s="434"/>
    </row>
    <row r="86" spans="1:17" s="421" customFormat="1" ht="19.5" customHeight="1">
      <c r="A86" s="332">
        <v>14</v>
      </c>
      <c r="B86" s="333" t="s">
        <v>135</v>
      </c>
      <c r="C86" s="336">
        <v>5128445</v>
      </c>
      <c r="D86" s="796" t="s">
        <v>12</v>
      </c>
      <c r="E86" s="797" t="s">
        <v>338</v>
      </c>
      <c r="F86" s="342">
        <v>-1000</v>
      </c>
      <c r="G86" s="332">
        <v>24438</v>
      </c>
      <c r="H86" s="322">
        <v>21476</v>
      </c>
      <c r="I86" s="322">
        <f>G86-H86</f>
        <v>2962</v>
      </c>
      <c r="J86" s="322">
        <f>$F86*I86</f>
        <v>-2962000</v>
      </c>
      <c r="K86" s="322">
        <f>J86/1000000</f>
        <v>-2.962</v>
      </c>
      <c r="L86" s="332">
        <v>136</v>
      </c>
      <c r="M86" s="322">
        <v>136</v>
      </c>
      <c r="N86" s="322">
        <f>L86-M86</f>
        <v>0</v>
      </c>
      <c r="O86" s="322">
        <f>$F86*N86</f>
        <v>0</v>
      </c>
      <c r="P86" s="322">
        <f>O86/1000000</f>
        <v>0</v>
      </c>
      <c r="Q86" s="434"/>
    </row>
    <row r="87" spans="1:17" s="421" customFormat="1" ht="19.5" customHeight="1">
      <c r="A87" s="332">
        <v>15</v>
      </c>
      <c r="B87" s="333" t="s">
        <v>402</v>
      </c>
      <c r="C87" s="336">
        <v>5295165</v>
      </c>
      <c r="D87" s="796" t="s">
        <v>12</v>
      </c>
      <c r="E87" s="797" t="s">
        <v>338</v>
      </c>
      <c r="F87" s="342">
        <v>-1000</v>
      </c>
      <c r="G87" s="332">
        <v>1001612</v>
      </c>
      <c r="H87" s="322">
        <v>995406</v>
      </c>
      <c r="I87" s="322">
        <f>G87-H87</f>
        <v>6206</v>
      </c>
      <c r="J87" s="322">
        <f>$F87*I87</f>
        <v>-6206000</v>
      </c>
      <c r="K87" s="322">
        <f>J87/1000000</f>
        <v>-6.206</v>
      </c>
      <c r="L87" s="332">
        <v>919565</v>
      </c>
      <c r="M87" s="322">
        <v>919565</v>
      </c>
      <c r="N87" s="322">
        <f>L87-M87</f>
        <v>0</v>
      </c>
      <c r="O87" s="322">
        <f>$F87*N87</f>
        <v>0</v>
      </c>
      <c r="P87" s="322">
        <f>O87/1000000</f>
        <v>0</v>
      </c>
      <c r="Q87" s="434"/>
    </row>
    <row r="88" spans="1:17" s="421" customFormat="1" ht="14.25" customHeight="1">
      <c r="A88" s="332"/>
      <c r="B88" s="335" t="s">
        <v>140</v>
      </c>
      <c r="C88" s="336"/>
      <c r="D88" s="796"/>
      <c r="E88" s="796"/>
      <c r="F88" s="342"/>
      <c r="G88" s="830"/>
      <c r="H88" s="322"/>
      <c r="I88" s="322"/>
      <c r="J88" s="322"/>
      <c r="K88" s="322"/>
      <c r="L88" s="830"/>
      <c r="M88" s="322"/>
      <c r="N88" s="322"/>
      <c r="O88" s="322"/>
      <c r="P88" s="322"/>
      <c r="Q88" s="424"/>
    </row>
    <row r="89" spans="1:17" s="458" customFormat="1" ht="15" thickBot="1">
      <c r="A89" s="668">
        <v>16</v>
      </c>
      <c r="B89" s="753" t="s">
        <v>141</v>
      </c>
      <c r="C89" s="337">
        <v>4865087</v>
      </c>
      <c r="D89" s="806" t="s">
        <v>12</v>
      </c>
      <c r="E89" s="807" t="s">
        <v>338</v>
      </c>
      <c r="F89" s="337">
        <v>100</v>
      </c>
      <c r="G89" s="668">
        <v>0</v>
      </c>
      <c r="H89" s="719">
        <v>0</v>
      </c>
      <c r="I89" s="719">
        <f>G89-H89</f>
        <v>0</v>
      </c>
      <c r="J89" s="719">
        <f>$F89*I89</f>
        <v>0</v>
      </c>
      <c r="K89" s="719">
        <f>J89/1000000</f>
        <v>0</v>
      </c>
      <c r="L89" s="668">
        <v>0</v>
      </c>
      <c r="M89" s="719">
        <v>0</v>
      </c>
      <c r="N89" s="719">
        <f>L89-M89</f>
        <v>0</v>
      </c>
      <c r="O89" s="719">
        <f>$F89*N89</f>
        <v>0</v>
      </c>
      <c r="P89" s="719">
        <f>O89/1000000</f>
        <v>0</v>
      </c>
      <c r="Q89" s="754"/>
    </row>
    <row r="90" spans="1:17" ht="16.5" thickTop="1">
      <c r="A90" s="421"/>
      <c r="B90" s="280" t="s">
        <v>242</v>
      </c>
      <c r="C90" s="421"/>
      <c r="D90" s="808"/>
      <c r="E90" s="808"/>
      <c r="F90" s="552"/>
      <c r="G90" s="631"/>
      <c r="H90" s="631"/>
      <c r="I90" s="324"/>
      <c r="J90" s="324"/>
      <c r="K90" s="823">
        <f>SUM(K70:K89)</f>
        <v>-11.459</v>
      </c>
      <c r="L90" s="302"/>
      <c r="M90" s="631"/>
      <c r="N90" s="324"/>
      <c r="O90" s="324"/>
      <c r="P90" s="823">
        <f>SUM(P70:P89)</f>
        <v>0.001</v>
      </c>
      <c r="Q90" s="421"/>
    </row>
    <row r="91" spans="2:16" ht="15.75">
      <c r="B91" s="280"/>
      <c r="F91" s="184"/>
      <c r="I91" s="23"/>
      <c r="J91" s="23"/>
      <c r="K91" s="825"/>
      <c r="L91" s="779"/>
      <c r="N91" s="23"/>
      <c r="O91" s="23"/>
      <c r="P91" s="825"/>
    </row>
    <row r="92" spans="2:16" ht="15.75">
      <c r="B92" s="280" t="s">
        <v>143</v>
      </c>
      <c r="F92" s="184"/>
      <c r="I92" s="23"/>
      <c r="J92" s="23"/>
      <c r="K92" s="831">
        <f>SUM(K90:K91)</f>
        <v>-11.459</v>
      </c>
      <c r="L92" s="779"/>
      <c r="N92" s="23"/>
      <c r="O92" s="23"/>
      <c r="P92" s="831">
        <f>SUM(P90:P91)</f>
        <v>0.001</v>
      </c>
    </row>
    <row r="93" spans="6:16" ht="15">
      <c r="F93" s="184"/>
      <c r="I93" s="23"/>
      <c r="J93" s="23"/>
      <c r="K93" s="825"/>
      <c r="L93" s="779"/>
      <c r="N93" s="23"/>
      <c r="O93" s="23"/>
      <c r="P93" s="825"/>
    </row>
    <row r="94" spans="6:16" ht="15">
      <c r="F94" s="184"/>
      <c r="I94" s="23"/>
      <c r="J94" s="23"/>
      <c r="K94" s="825"/>
      <c r="L94" s="779"/>
      <c r="N94" s="23"/>
      <c r="O94" s="23"/>
      <c r="P94" s="825"/>
    </row>
    <row r="95" spans="6:18" ht="15">
      <c r="F95" s="184"/>
      <c r="I95" s="23"/>
      <c r="J95" s="23"/>
      <c r="K95" s="825"/>
      <c r="L95" s="779"/>
      <c r="N95" s="23"/>
      <c r="O95" s="23"/>
      <c r="P95" s="825"/>
      <c r="Q95" s="233" t="str">
        <f>NDPL!Q1</f>
        <v>JANUARY-2019</v>
      </c>
      <c r="R95" s="233"/>
    </row>
    <row r="96" spans="1:16" ht="18.75" thickBot="1">
      <c r="A96" s="292" t="s">
        <v>241</v>
      </c>
      <c r="F96" s="184"/>
      <c r="G96" s="827"/>
      <c r="H96" s="827"/>
      <c r="I96" s="40" t="s">
        <v>7</v>
      </c>
      <c r="J96" s="779"/>
      <c r="K96" s="779"/>
      <c r="L96" s="779"/>
      <c r="M96" s="779"/>
      <c r="N96" s="40" t="s">
        <v>388</v>
      </c>
      <c r="O96" s="779"/>
      <c r="P96" s="779"/>
    </row>
    <row r="97" spans="1:17" ht="48" customHeight="1" thickBot="1" thickTop="1">
      <c r="A97" s="29" t="s">
        <v>8</v>
      </c>
      <c r="B97" s="26" t="s">
        <v>9</v>
      </c>
      <c r="C97" s="27" t="s">
        <v>1</v>
      </c>
      <c r="D97" s="793" t="s">
        <v>2</v>
      </c>
      <c r="E97" s="793" t="s">
        <v>3</v>
      </c>
      <c r="F97" s="27" t="s">
        <v>10</v>
      </c>
      <c r="G97" s="820" t="str">
        <f>NDPL!G5</f>
        <v>FINAL READING 31/01/2019</v>
      </c>
      <c r="H97" s="774" t="str">
        <f>NDPL!H5</f>
        <v>INTIAL READING 01/01/2019</v>
      </c>
      <c r="I97" s="774" t="s">
        <v>4</v>
      </c>
      <c r="J97" s="774" t="s">
        <v>5</v>
      </c>
      <c r="K97" s="774" t="s">
        <v>6</v>
      </c>
      <c r="L97" s="820" t="str">
        <f>NDPL!G5</f>
        <v>FINAL READING 31/01/2019</v>
      </c>
      <c r="M97" s="774" t="str">
        <f>NDPL!H5</f>
        <v>INTIAL READING 01/01/2019</v>
      </c>
      <c r="N97" s="774" t="s">
        <v>4</v>
      </c>
      <c r="O97" s="774" t="s">
        <v>5</v>
      </c>
      <c r="P97" s="774" t="s">
        <v>6</v>
      </c>
      <c r="Q97" s="28" t="s">
        <v>301</v>
      </c>
    </row>
    <row r="98" spans="1:16" ht="17.25" thickBot="1" thickTop="1">
      <c r="A98" s="5"/>
      <c r="B98" s="37"/>
      <c r="C98" s="4"/>
      <c r="D98" s="794"/>
      <c r="E98" s="794"/>
      <c r="F98" s="305"/>
      <c r="G98" s="775"/>
      <c r="H98" s="775"/>
      <c r="I98" s="775"/>
      <c r="J98" s="775"/>
      <c r="K98" s="775"/>
      <c r="L98" s="776"/>
      <c r="M98" s="775"/>
      <c r="N98" s="775"/>
      <c r="O98" s="775"/>
      <c r="P98" s="775"/>
    </row>
    <row r="99" spans="1:17" ht="15.75" customHeight="1" thickTop="1">
      <c r="A99" s="330"/>
      <c r="B99" s="339" t="s">
        <v>31</v>
      </c>
      <c r="C99" s="340"/>
      <c r="D99" s="809"/>
      <c r="E99" s="810"/>
      <c r="F99" s="306"/>
      <c r="G99" s="832"/>
      <c r="H99" s="821"/>
      <c r="I99" s="833"/>
      <c r="J99" s="833"/>
      <c r="K99" s="833"/>
      <c r="L99" s="822"/>
      <c r="M99" s="821"/>
      <c r="N99" s="833"/>
      <c r="O99" s="833"/>
      <c r="P99" s="833"/>
      <c r="Q99" s="138"/>
    </row>
    <row r="100" spans="1:17" s="421" customFormat="1" ht="15.75" customHeight="1">
      <c r="A100" s="332">
        <v>1</v>
      </c>
      <c r="B100" s="333" t="s">
        <v>32</v>
      </c>
      <c r="C100" s="336">
        <v>4864791</v>
      </c>
      <c r="D100" s="796" t="s">
        <v>12</v>
      </c>
      <c r="E100" s="797" t="s">
        <v>338</v>
      </c>
      <c r="F100" s="342">
        <v>-266.67</v>
      </c>
      <c r="G100" s="332">
        <v>999142</v>
      </c>
      <c r="H100" s="322">
        <v>999858</v>
      </c>
      <c r="I100" s="322">
        <f>G100-H100</f>
        <v>-716</v>
      </c>
      <c r="J100" s="322">
        <f>$F100*I100</f>
        <v>190935.72</v>
      </c>
      <c r="K100" s="322">
        <f>J100/1000000</f>
        <v>0.19093572</v>
      </c>
      <c r="L100" s="332">
        <v>999999</v>
      </c>
      <c r="M100" s="322">
        <v>999999</v>
      </c>
      <c r="N100" s="322">
        <f>L100-M100</f>
        <v>0</v>
      </c>
      <c r="O100" s="322">
        <f>$F100*N100</f>
        <v>0</v>
      </c>
      <c r="P100" s="322">
        <f>O100/1000000</f>
        <v>0</v>
      </c>
      <c r="Q100" s="450"/>
    </row>
    <row r="101" spans="1:17" s="421" customFormat="1" ht="15.75" customHeight="1">
      <c r="A101" s="332">
        <v>2</v>
      </c>
      <c r="B101" s="333" t="s">
        <v>33</v>
      </c>
      <c r="C101" s="336">
        <v>4864867</v>
      </c>
      <c r="D101" s="796" t="s">
        <v>12</v>
      </c>
      <c r="E101" s="797" t="s">
        <v>338</v>
      </c>
      <c r="F101" s="342">
        <v>-500</v>
      </c>
      <c r="G101" s="332">
        <v>251</v>
      </c>
      <c r="H101" s="322">
        <v>0</v>
      </c>
      <c r="I101" s="322">
        <f>G101-H101</f>
        <v>251</v>
      </c>
      <c r="J101" s="322">
        <f>$F101*I101</f>
        <v>-125500</v>
      </c>
      <c r="K101" s="322">
        <f>J101/1000000</f>
        <v>-0.1255</v>
      </c>
      <c r="L101" s="332">
        <v>0</v>
      </c>
      <c r="M101" s="322">
        <v>0</v>
      </c>
      <c r="N101" s="322">
        <f>L101-M101</f>
        <v>0</v>
      </c>
      <c r="O101" s="322">
        <f>$F101*N101</f>
        <v>0</v>
      </c>
      <c r="P101" s="322">
        <f>O101/1000000</f>
        <v>0</v>
      </c>
      <c r="Q101" s="424" t="s">
        <v>475</v>
      </c>
    </row>
    <row r="102" spans="1:17" s="421" customFormat="1" ht="15.75" customHeight="1">
      <c r="A102" s="332"/>
      <c r="B102" s="335" t="s">
        <v>367</v>
      </c>
      <c r="C102" s="336"/>
      <c r="D102" s="796"/>
      <c r="E102" s="797"/>
      <c r="F102" s="342"/>
      <c r="G102" s="336"/>
      <c r="H102" s="322"/>
      <c r="I102" s="322"/>
      <c r="J102" s="322"/>
      <c r="K102" s="322"/>
      <c r="L102" s="332"/>
      <c r="M102" s="322"/>
      <c r="N102" s="322"/>
      <c r="O102" s="322"/>
      <c r="P102" s="322"/>
      <c r="Q102" s="424"/>
    </row>
    <row r="103" spans="1:17" s="421" customFormat="1" ht="14.25">
      <c r="A103" s="332">
        <v>3</v>
      </c>
      <c r="B103" s="302" t="s">
        <v>108</v>
      </c>
      <c r="C103" s="336">
        <v>4865107</v>
      </c>
      <c r="D103" s="798" t="s">
        <v>12</v>
      </c>
      <c r="E103" s="797" t="s">
        <v>338</v>
      </c>
      <c r="F103" s="342">
        <v>-266.66</v>
      </c>
      <c r="G103" s="332">
        <v>3494</v>
      </c>
      <c r="H103" s="322">
        <v>3507</v>
      </c>
      <c r="I103" s="322">
        <f>G103-H103</f>
        <v>-13</v>
      </c>
      <c r="J103" s="322">
        <f>$F103*I103</f>
        <v>3466.5800000000004</v>
      </c>
      <c r="K103" s="322">
        <f>J103/1000000</f>
        <v>0.0034665800000000004</v>
      </c>
      <c r="L103" s="332">
        <v>2196</v>
      </c>
      <c r="M103" s="322">
        <v>2196</v>
      </c>
      <c r="N103" s="322">
        <f>L103-M103</f>
        <v>0</v>
      </c>
      <c r="O103" s="322">
        <f>$F103*N103</f>
        <v>0</v>
      </c>
      <c r="P103" s="322">
        <f>O103/1000000</f>
        <v>0</v>
      </c>
      <c r="Q103" s="451"/>
    </row>
    <row r="104" spans="1:17" s="421" customFormat="1" ht="15.75" customHeight="1">
      <c r="A104" s="332">
        <v>4</v>
      </c>
      <c r="B104" s="333" t="s">
        <v>109</v>
      </c>
      <c r="C104" s="336">
        <v>4865137</v>
      </c>
      <c r="D104" s="796" t="s">
        <v>12</v>
      </c>
      <c r="E104" s="797" t="s">
        <v>338</v>
      </c>
      <c r="F104" s="342">
        <v>-100</v>
      </c>
      <c r="G104" s="332">
        <v>88350</v>
      </c>
      <c r="H104" s="322">
        <v>84622</v>
      </c>
      <c r="I104" s="322">
        <f>G104-H104</f>
        <v>3728</v>
      </c>
      <c r="J104" s="322">
        <f aca="true" t="shared" si="18" ref="J104:J110">$F104*I104</f>
        <v>-372800</v>
      </c>
      <c r="K104" s="322">
        <f aca="true" t="shared" si="19" ref="K104:K110">J104/1000000</f>
        <v>-0.3728</v>
      </c>
      <c r="L104" s="332">
        <v>149421</v>
      </c>
      <c r="M104" s="322">
        <v>149421</v>
      </c>
      <c r="N104" s="322">
        <f>L104-M104</f>
        <v>0</v>
      </c>
      <c r="O104" s="322">
        <f aca="true" t="shared" si="20" ref="O104:O110">$F104*N104</f>
        <v>0</v>
      </c>
      <c r="P104" s="322">
        <f aca="true" t="shared" si="21" ref="P104:P110">O104/1000000</f>
        <v>0</v>
      </c>
      <c r="Q104" s="424"/>
    </row>
    <row r="105" spans="1:17" s="421" customFormat="1" ht="14.25">
      <c r="A105" s="332">
        <v>5</v>
      </c>
      <c r="B105" s="333" t="s">
        <v>110</v>
      </c>
      <c r="C105" s="336">
        <v>4865136</v>
      </c>
      <c r="D105" s="796" t="s">
        <v>12</v>
      </c>
      <c r="E105" s="797" t="s">
        <v>338</v>
      </c>
      <c r="F105" s="342">
        <v>-200</v>
      </c>
      <c r="G105" s="332">
        <v>996459</v>
      </c>
      <c r="H105" s="322">
        <v>997310</v>
      </c>
      <c r="I105" s="322">
        <f>G105-H105</f>
        <v>-851</v>
      </c>
      <c r="J105" s="322">
        <f>$F105*I105</f>
        <v>170200</v>
      </c>
      <c r="K105" s="322">
        <f>J105/1000000</f>
        <v>0.1702</v>
      </c>
      <c r="L105" s="332">
        <v>998999</v>
      </c>
      <c r="M105" s="322">
        <v>998999</v>
      </c>
      <c r="N105" s="322">
        <f>L105-M105</f>
        <v>0</v>
      </c>
      <c r="O105" s="322">
        <f>$F105*N105</f>
        <v>0</v>
      </c>
      <c r="P105" s="322">
        <f>O105/1000000</f>
        <v>0</v>
      </c>
      <c r="Q105" s="738"/>
    </row>
    <row r="106" spans="1:17" s="421" customFormat="1" ht="14.25">
      <c r="A106" s="332">
        <v>6</v>
      </c>
      <c r="B106" s="333" t="s">
        <v>111</v>
      </c>
      <c r="C106" s="336">
        <v>5295200</v>
      </c>
      <c r="D106" s="796" t="s">
        <v>12</v>
      </c>
      <c r="E106" s="797" t="s">
        <v>338</v>
      </c>
      <c r="F106" s="342">
        <v>-200</v>
      </c>
      <c r="G106" s="755">
        <v>58015</v>
      </c>
      <c r="H106" s="322">
        <v>56186</v>
      </c>
      <c r="I106" s="834">
        <f>G106-H106</f>
        <v>1829</v>
      </c>
      <c r="J106" s="834">
        <f>$F106*I106</f>
        <v>-365800</v>
      </c>
      <c r="K106" s="834">
        <f>J106/1000000</f>
        <v>-0.3658</v>
      </c>
      <c r="L106" s="755">
        <v>124666</v>
      </c>
      <c r="M106" s="322">
        <v>124666</v>
      </c>
      <c r="N106" s="322">
        <f>L106-M106</f>
        <v>0</v>
      </c>
      <c r="O106" s="322">
        <f>$F106*N106</f>
        <v>0</v>
      </c>
      <c r="P106" s="322">
        <f>O106/1000000</f>
        <v>0</v>
      </c>
      <c r="Q106" s="660"/>
    </row>
    <row r="107" spans="1:17" s="421" customFormat="1" ht="14.25">
      <c r="A107" s="332">
        <v>7</v>
      </c>
      <c r="B107" s="333" t="s">
        <v>112</v>
      </c>
      <c r="C107" s="336">
        <v>4864977</v>
      </c>
      <c r="D107" s="796" t="s">
        <v>12</v>
      </c>
      <c r="E107" s="797" t="s">
        <v>338</v>
      </c>
      <c r="F107" s="342">
        <v>-800</v>
      </c>
      <c r="G107" s="332">
        <v>8735</v>
      </c>
      <c r="H107" s="322">
        <v>8532</v>
      </c>
      <c r="I107" s="322">
        <f>G107-H107</f>
        <v>203</v>
      </c>
      <c r="J107" s="322">
        <f t="shared" si="18"/>
        <v>-162400</v>
      </c>
      <c r="K107" s="322">
        <f t="shared" si="19"/>
        <v>-0.1624</v>
      </c>
      <c r="L107" s="332">
        <v>7440</v>
      </c>
      <c r="M107" s="322">
        <v>7440</v>
      </c>
      <c r="N107" s="322">
        <f>L107-M107</f>
        <v>0</v>
      </c>
      <c r="O107" s="322">
        <f t="shared" si="20"/>
        <v>0</v>
      </c>
      <c r="P107" s="322">
        <f t="shared" si="21"/>
        <v>0</v>
      </c>
      <c r="Q107" s="434" t="s">
        <v>479</v>
      </c>
    </row>
    <row r="108" spans="1:17" s="421" customFormat="1" ht="14.25">
      <c r="A108" s="332"/>
      <c r="B108" s="333"/>
      <c r="C108" s="150">
        <v>4864968</v>
      </c>
      <c r="D108" s="811" t="s">
        <v>12</v>
      </c>
      <c r="E108" s="812" t="s">
        <v>338</v>
      </c>
      <c r="F108" s="155">
        <v>-800</v>
      </c>
      <c r="G108" s="755">
        <v>48</v>
      </c>
      <c r="H108" s="322">
        <v>0</v>
      </c>
      <c r="I108" s="834">
        <f aca="true" t="shared" si="22" ref="I108:I113">G108-H108</f>
        <v>48</v>
      </c>
      <c r="J108" s="834">
        <f>$F108*I108</f>
        <v>-38400</v>
      </c>
      <c r="K108" s="834">
        <f>J108/1000000</f>
        <v>-0.0384</v>
      </c>
      <c r="L108" s="755">
        <v>3</v>
      </c>
      <c r="M108" s="322">
        <v>0</v>
      </c>
      <c r="N108" s="322">
        <f aca="true" t="shared" si="23" ref="N108:N113">L108-M108</f>
        <v>3</v>
      </c>
      <c r="O108" s="322">
        <f>$F108*N108</f>
        <v>-2400</v>
      </c>
      <c r="P108" s="322">
        <f>O108/1000000</f>
        <v>-0.0024</v>
      </c>
      <c r="Q108" s="434" t="s">
        <v>477</v>
      </c>
    </row>
    <row r="109" spans="1:17" s="421" customFormat="1" ht="15.75" customHeight="1">
      <c r="A109" s="332">
        <v>8</v>
      </c>
      <c r="B109" s="333" t="s">
        <v>363</v>
      </c>
      <c r="C109" s="336">
        <v>4865004</v>
      </c>
      <c r="D109" s="796" t="s">
        <v>12</v>
      </c>
      <c r="E109" s="797" t="s">
        <v>338</v>
      </c>
      <c r="F109" s="342">
        <v>-800</v>
      </c>
      <c r="G109" s="332">
        <v>3101</v>
      </c>
      <c r="H109" s="322">
        <v>2773</v>
      </c>
      <c r="I109" s="322">
        <f t="shared" si="22"/>
        <v>328</v>
      </c>
      <c r="J109" s="322">
        <f>$F109*I109</f>
        <v>-262400</v>
      </c>
      <c r="K109" s="322">
        <f>J109/1000000</f>
        <v>-0.2624</v>
      </c>
      <c r="L109" s="332">
        <v>705</v>
      </c>
      <c r="M109" s="322">
        <v>705</v>
      </c>
      <c r="N109" s="322">
        <f t="shared" si="23"/>
        <v>0</v>
      </c>
      <c r="O109" s="322">
        <f>$F109*N109</f>
        <v>0</v>
      </c>
      <c r="P109" s="322">
        <f>O109/1000000</f>
        <v>0</v>
      </c>
      <c r="Q109" s="451"/>
    </row>
    <row r="110" spans="1:17" s="421" customFormat="1" ht="15.75" customHeight="1">
      <c r="A110" s="332">
        <v>9</v>
      </c>
      <c r="B110" s="333" t="s">
        <v>385</v>
      </c>
      <c r="C110" s="336">
        <v>5128434</v>
      </c>
      <c r="D110" s="796" t="s">
        <v>12</v>
      </c>
      <c r="E110" s="797" t="s">
        <v>338</v>
      </c>
      <c r="F110" s="342">
        <v>-800</v>
      </c>
      <c r="G110" s="332">
        <v>967249</v>
      </c>
      <c r="H110" s="322">
        <v>967994</v>
      </c>
      <c r="I110" s="322">
        <f t="shared" si="22"/>
        <v>-745</v>
      </c>
      <c r="J110" s="322">
        <f t="shared" si="18"/>
        <v>596000</v>
      </c>
      <c r="K110" s="322">
        <f t="shared" si="19"/>
        <v>0.596</v>
      </c>
      <c r="L110" s="332">
        <v>985959</v>
      </c>
      <c r="M110" s="322">
        <v>985959</v>
      </c>
      <c r="N110" s="322">
        <f t="shared" si="23"/>
        <v>0</v>
      </c>
      <c r="O110" s="322">
        <f t="shared" si="20"/>
        <v>0</v>
      </c>
      <c r="P110" s="322">
        <f t="shared" si="21"/>
        <v>0</v>
      </c>
      <c r="Q110" s="424"/>
    </row>
    <row r="111" spans="1:17" s="421" customFormat="1" ht="15.75" customHeight="1">
      <c r="A111" s="332">
        <v>10</v>
      </c>
      <c r="B111" s="333" t="s">
        <v>384</v>
      </c>
      <c r="C111" s="336">
        <v>4864998</v>
      </c>
      <c r="D111" s="796" t="s">
        <v>12</v>
      </c>
      <c r="E111" s="797" t="s">
        <v>338</v>
      </c>
      <c r="F111" s="342">
        <v>-800</v>
      </c>
      <c r="G111" s="332">
        <v>968186</v>
      </c>
      <c r="H111" s="322">
        <v>969845</v>
      </c>
      <c r="I111" s="322">
        <f t="shared" si="22"/>
        <v>-1659</v>
      </c>
      <c r="J111" s="322">
        <f>$F111*I111</f>
        <v>1327200</v>
      </c>
      <c r="K111" s="322">
        <f>J111/1000000</f>
        <v>1.3272</v>
      </c>
      <c r="L111" s="332">
        <v>986530</v>
      </c>
      <c r="M111" s="322">
        <v>986530</v>
      </c>
      <c r="N111" s="322">
        <f t="shared" si="23"/>
        <v>0</v>
      </c>
      <c r="O111" s="322">
        <f>$F111*N111</f>
        <v>0</v>
      </c>
      <c r="P111" s="322">
        <f>O111/1000000</f>
        <v>0</v>
      </c>
      <c r="Q111" s="424"/>
    </row>
    <row r="112" spans="1:17" s="421" customFormat="1" ht="15.75" customHeight="1">
      <c r="A112" s="332">
        <v>11</v>
      </c>
      <c r="B112" s="333" t="s">
        <v>378</v>
      </c>
      <c r="C112" s="336">
        <v>4864993</v>
      </c>
      <c r="D112" s="811" t="s">
        <v>12</v>
      </c>
      <c r="E112" s="812" t="s">
        <v>338</v>
      </c>
      <c r="F112" s="342">
        <v>-800</v>
      </c>
      <c r="G112" s="332">
        <v>976942</v>
      </c>
      <c r="H112" s="322">
        <v>978891</v>
      </c>
      <c r="I112" s="322">
        <f t="shared" si="22"/>
        <v>-1949</v>
      </c>
      <c r="J112" s="322">
        <f>$F112*I112</f>
        <v>1559200</v>
      </c>
      <c r="K112" s="322">
        <f>J112/1000000</f>
        <v>1.5592</v>
      </c>
      <c r="L112" s="332">
        <v>992674</v>
      </c>
      <c r="M112" s="322">
        <v>992674</v>
      </c>
      <c r="N112" s="322">
        <f t="shared" si="23"/>
        <v>0</v>
      </c>
      <c r="O112" s="322">
        <f>$F112*N112</f>
        <v>0</v>
      </c>
      <c r="P112" s="322">
        <f>O112/1000000</f>
        <v>0</v>
      </c>
      <c r="Q112" s="425"/>
    </row>
    <row r="113" spans="1:17" s="421" customFormat="1" ht="15.75" customHeight="1">
      <c r="A113" s="332">
        <v>12</v>
      </c>
      <c r="B113" s="333" t="s">
        <v>420</v>
      </c>
      <c r="C113" s="336">
        <v>5128447</v>
      </c>
      <c r="D113" s="811" t="s">
        <v>12</v>
      </c>
      <c r="E113" s="812" t="s">
        <v>338</v>
      </c>
      <c r="F113" s="342">
        <v>-800</v>
      </c>
      <c r="G113" s="332">
        <v>969462</v>
      </c>
      <c r="H113" s="322">
        <v>970479</v>
      </c>
      <c r="I113" s="322">
        <f t="shared" si="22"/>
        <v>-1017</v>
      </c>
      <c r="J113" s="322">
        <f>$F113*I113</f>
        <v>813600</v>
      </c>
      <c r="K113" s="322">
        <f>J113/1000000</f>
        <v>0.8136</v>
      </c>
      <c r="L113" s="332">
        <v>994421</v>
      </c>
      <c r="M113" s="322">
        <v>994421</v>
      </c>
      <c r="N113" s="322">
        <f t="shared" si="23"/>
        <v>0</v>
      </c>
      <c r="O113" s="322">
        <f>$F113*N113</f>
        <v>0</v>
      </c>
      <c r="P113" s="322">
        <f>O113/1000000</f>
        <v>0</v>
      </c>
      <c r="Q113" s="452"/>
    </row>
    <row r="114" spans="1:17" s="421" customFormat="1" ht="15.75" customHeight="1">
      <c r="A114" s="332"/>
      <c r="B114" s="334" t="s">
        <v>368</v>
      </c>
      <c r="C114" s="336"/>
      <c r="D114" s="798"/>
      <c r="E114" s="798"/>
      <c r="F114" s="342"/>
      <c r="G114" s="336"/>
      <c r="H114" s="322"/>
      <c r="I114" s="322"/>
      <c r="J114" s="322"/>
      <c r="K114" s="322"/>
      <c r="L114" s="332"/>
      <c r="M114" s="322"/>
      <c r="N114" s="322"/>
      <c r="O114" s="322"/>
      <c r="P114" s="322"/>
      <c r="Q114" s="424"/>
    </row>
    <row r="115" spans="1:17" s="421" customFormat="1" ht="15.75" customHeight="1">
      <c r="A115" s="332">
        <v>13</v>
      </c>
      <c r="B115" s="333" t="s">
        <v>113</v>
      </c>
      <c r="C115" s="336">
        <v>4864951</v>
      </c>
      <c r="D115" s="796" t="s">
        <v>12</v>
      </c>
      <c r="E115" s="797" t="s">
        <v>338</v>
      </c>
      <c r="F115" s="342">
        <v>-1000</v>
      </c>
      <c r="G115" s="332">
        <v>963429</v>
      </c>
      <c r="H115" s="322">
        <v>963429</v>
      </c>
      <c r="I115" s="322">
        <f>G115-H115</f>
        <v>0</v>
      </c>
      <c r="J115" s="322">
        <f>$F115*I115</f>
        <v>0</v>
      </c>
      <c r="K115" s="322">
        <f>J115/1000000</f>
        <v>0</v>
      </c>
      <c r="L115" s="332">
        <v>31711</v>
      </c>
      <c r="M115" s="322">
        <v>31711</v>
      </c>
      <c r="N115" s="322">
        <f>L115-M115</f>
        <v>0</v>
      </c>
      <c r="O115" s="322">
        <f>$F115*N115</f>
        <v>0</v>
      </c>
      <c r="P115" s="322">
        <f>O115/1000000</f>
        <v>0</v>
      </c>
      <c r="Q115" s="424"/>
    </row>
    <row r="116" spans="1:17" s="421" customFormat="1" ht="15.75" customHeight="1">
      <c r="A116" s="332"/>
      <c r="B116" s="333"/>
      <c r="C116" s="336">
        <v>4864949</v>
      </c>
      <c r="D116" s="796" t="s">
        <v>12</v>
      </c>
      <c r="E116" s="797" t="s">
        <v>338</v>
      </c>
      <c r="F116" s="342">
        <v>-2000</v>
      </c>
      <c r="G116" s="332">
        <v>999262</v>
      </c>
      <c r="H116" s="322">
        <v>1000000</v>
      </c>
      <c r="I116" s="322">
        <f>G116-H116</f>
        <v>-738</v>
      </c>
      <c r="J116" s="322">
        <f>$F116*I116</f>
        <v>1476000</v>
      </c>
      <c r="K116" s="322">
        <f>J116/1000000</f>
        <v>1.476</v>
      </c>
      <c r="L116" s="332">
        <v>999999</v>
      </c>
      <c r="M116" s="322">
        <v>1000000</v>
      </c>
      <c r="N116" s="322">
        <f>L116-M116</f>
        <v>-1</v>
      </c>
      <c r="O116" s="322">
        <f>$F116*N116</f>
        <v>2000</v>
      </c>
      <c r="P116" s="322">
        <f>O116/1000000</f>
        <v>0.002</v>
      </c>
      <c r="Q116" s="424" t="s">
        <v>476</v>
      </c>
    </row>
    <row r="117" spans="1:17" s="421" customFormat="1" ht="15.75" customHeight="1">
      <c r="A117" s="332">
        <v>14</v>
      </c>
      <c r="B117" s="333" t="s">
        <v>114</v>
      </c>
      <c r="C117" s="336">
        <v>4865016</v>
      </c>
      <c r="D117" s="796" t="s">
        <v>12</v>
      </c>
      <c r="E117" s="797" t="s">
        <v>338</v>
      </c>
      <c r="F117" s="342">
        <v>-800</v>
      </c>
      <c r="G117" s="332">
        <v>7</v>
      </c>
      <c r="H117" s="322">
        <v>7</v>
      </c>
      <c r="I117" s="322">
        <f>G117-H117</f>
        <v>0</v>
      </c>
      <c r="J117" s="322">
        <f>$F117*I117</f>
        <v>0</v>
      </c>
      <c r="K117" s="322">
        <f>J117/1000000</f>
        <v>0</v>
      </c>
      <c r="L117" s="332">
        <v>999722</v>
      </c>
      <c r="M117" s="322">
        <v>999722</v>
      </c>
      <c r="N117" s="322">
        <f>L117-M117</f>
        <v>0</v>
      </c>
      <c r="O117" s="322">
        <f>$F117*N117</f>
        <v>0</v>
      </c>
      <c r="P117" s="322">
        <f>O117/1000000</f>
        <v>0</v>
      </c>
      <c r="Q117" s="435"/>
    </row>
    <row r="118" spans="1:17" ht="15.75" customHeight="1">
      <c r="A118" s="332"/>
      <c r="B118" s="335" t="s">
        <v>115</v>
      </c>
      <c r="C118" s="336"/>
      <c r="D118" s="796"/>
      <c r="E118" s="796"/>
      <c r="F118" s="342"/>
      <c r="G118" s="336"/>
      <c r="H118" s="825"/>
      <c r="I118" s="825"/>
      <c r="J118" s="825"/>
      <c r="K118" s="825"/>
      <c r="L118" s="824"/>
      <c r="M118" s="825"/>
      <c r="N118" s="825"/>
      <c r="O118" s="825"/>
      <c r="P118" s="825"/>
      <c r="Q118" s="139"/>
    </row>
    <row r="119" spans="1:17" s="421" customFormat="1" ht="15.75" customHeight="1">
      <c r="A119" s="332">
        <v>15</v>
      </c>
      <c r="B119" s="302" t="s">
        <v>43</v>
      </c>
      <c r="C119" s="336">
        <v>4864843</v>
      </c>
      <c r="D119" s="798" t="s">
        <v>12</v>
      </c>
      <c r="E119" s="797" t="s">
        <v>338</v>
      </c>
      <c r="F119" s="342">
        <v>-1000</v>
      </c>
      <c r="G119" s="332">
        <v>1357</v>
      </c>
      <c r="H119" s="322">
        <v>1734</v>
      </c>
      <c r="I119" s="322">
        <f>G119-H119</f>
        <v>-377</v>
      </c>
      <c r="J119" s="322">
        <f>$F119*I119</f>
        <v>377000</v>
      </c>
      <c r="K119" s="322">
        <f>J119/1000000</f>
        <v>0.377</v>
      </c>
      <c r="L119" s="332">
        <v>28619</v>
      </c>
      <c r="M119" s="322">
        <v>28619</v>
      </c>
      <c r="N119" s="322">
        <f>L119-M119</f>
        <v>0</v>
      </c>
      <c r="O119" s="322">
        <f>$F119*N119</f>
        <v>0</v>
      </c>
      <c r="P119" s="322">
        <f>O119/1000000</f>
        <v>0</v>
      </c>
      <c r="Q119" s="424"/>
    </row>
    <row r="120" spans="1:17" s="421" customFormat="1" ht="15.75" customHeight="1">
      <c r="A120" s="332">
        <v>16</v>
      </c>
      <c r="B120" s="333" t="s">
        <v>44</v>
      </c>
      <c r="C120" s="336">
        <v>5295123</v>
      </c>
      <c r="D120" s="796" t="s">
        <v>12</v>
      </c>
      <c r="E120" s="797" t="s">
        <v>338</v>
      </c>
      <c r="F120" s="342">
        <v>-100</v>
      </c>
      <c r="G120" s="332">
        <v>53983</v>
      </c>
      <c r="H120" s="322">
        <v>53983</v>
      </c>
      <c r="I120" s="322">
        <f>G120-H120</f>
        <v>0</v>
      </c>
      <c r="J120" s="322">
        <f>$F120*I120</f>
        <v>0</v>
      </c>
      <c r="K120" s="322">
        <f>J120/1000000</f>
        <v>0</v>
      </c>
      <c r="L120" s="332">
        <v>26360</v>
      </c>
      <c r="M120" s="322">
        <v>26360</v>
      </c>
      <c r="N120" s="322">
        <f>L120-M120</f>
        <v>0</v>
      </c>
      <c r="O120" s="322">
        <f>$F120*N120</f>
        <v>0</v>
      </c>
      <c r="P120" s="322">
        <f>O120/1000000</f>
        <v>0</v>
      </c>
      <c r="Q120" s="424"/>
    </row>
    <row r="121" spans="1:17" ht="15.75" customHeight="1">
      <c r="A121" s="332"/>
      <c r="B121" s="335" t="s">
        <v>45</v>
      </c>
      <c r="C121" s="336"/>
      <c r="D121" s="796"/>
      <c r="E121" s="796"/>
      <c r="F121" s="342"/>
      <c r="G121" s="336"/>
      <c r="H121" s="825"/>
      <c r="I121" s="825"/>
      <c r="J121" s="825"/>
      <c r="K121" s="825"/>
      <c r="L121" s="824"/>
      <c r="M121" s="825"/>
      <c r="N121" s="825"/>
      <c r="O121" s="825"/>
      <c r="P121" s="825"/>
      <c r="Q121" s="139"/>
    </row>
    <row r="122" spans="1:17" s="421" customFormat="1" ht="15.75" customHeight="1">
      <c r="A122" s="332">
        <v>17</v>
      </c>
      <c r="B122" s="333" t="s">
        <v>80</v>
      </c>
      <c r="C122" s="336">
        <v>4865169</v>
      </c>
      <c r="D122" s="796" t="s">
        <v>12</v>
      </c>
      <c r="E122" s="797" t="s">
        <v>338</v>
      </c>
      <c r="F122" s="342">
        <v>-1000</v>
      </c>
      <c r="G122" s="332">
        <v>1238</v>
      </c>
      <c r="H122" s="322">
        <v>1272</v>
      </c>
      <c r="I122" s="322">
        <f>G122-H122</f>
        <v>-34</v>
      </c>
      <c r="J122" s="322">
        <f>$F122*I122</f>
        <v>34000</v>
      </c>
      <c r="K122" s="322">
        <f>J122/1000000</f>
        <v>0.034</v>
      </c>
      <c r="L122" s="332">
        <v>61277</v>
      </c>
      <c r="M122" s="322">
        <v>61277</v>
      </c>
      <c r="N122" s="322">
        <f>L122-M122</f>
        <v>0</v>
      </c>
      <c r="O122" s="322">
        <f>$F122*N122</f>
        <v>0</v>
      </c>
      <c r="P122" s="322">
        <f>O122/1000000</f>
        <v>0</v>
      </c>
      <c r="Q122" s="424"/>
    </row>
    <row r="123" spans="1:17" ht="15.75" customHeight="1">
      <c r="A123" s="332"/>
      <c r="B123" s="334" t="s">
        <v>48</v>
      </c>
      <c r="C123" s="322"/>
      <c r="D123" s="798"/>
      <c r="E123" s="798"/>
      <c r="F123" s="342"/>
      <c r="G123" s="336"/>
      <c r="H123" s="23"/>
      <c r="I123" s="23"/>
      <c r="J123" s="23"/>
      <c r="K123" s="825"/>
      <c r="L123" s="332"/>
      <c r="M123" s="23"/>
      <c r="N123" s="23"/>
      <c r="O123" s="23"/>
      <c r="P123" s="825"/>
      <c r="Q123" s="174"/>
    </row>
    <row r="124" spans="1:17" ht="15.75" customHeight="1">
      <c r="A124" s="332"/>
      <c r="B124" s="334" t="s">
        <v>49</v>
      </c>
      <c r="C124" s="322"/>
      <c r="D124" s="798"/>
      <c r="E124" s="798"/>
      <c r="F124" s="342"/>
      <c r="G124" s="336"/>
      <c r="H124" s="23"/>
      <c r="I124" s="23"/>
      <c r="J124" s="23"/>
      <c r="K124" s="825"/>
      <c r="L124" s="332"/>
      <c r="M124" s="23"/>
      <c r="N124" s="23"/>
      <c r="O124" s="23"/>
      <c r="P124" s="825"/>
      <c r="Q124" s="174"/>
    </row>
    <row r="125" spans="1:17" ht="15.75" customHeight="1">
      <c r="A125" s="338"/>
      <c r="B125" s="341" t="s">
        <v>62</v>
      </c>
      <c r="C125" s="336"/>
      <c r="D125" s="798"/>
      <c r="E125" s="798"/>
      <c r="F125" s="342"/>
      <c r="G125" s="336"/>
      <c r="H125" s="825"/>
      <c r="I125" s="825"/>
      <c r="J125" s="825"/>
      <c r="K125" s="825"/>
      <c r="L125" s="332"/>
      <c r="M125" s="825"/>
      <c r="N125" s="825"/>
      <c r="O125" s="825"/>
      <c r="P125" s="825"/>
      <c r="Q125" s="174"/>
    </row>
    <row r="126" spans="1:17" s="421" customFormat="1" ht="17.25" customHeight="1">
      <c r="A126" s="332">
        <v>18</v>
      </c>
      <c r="B126" s="461" t="s">
        <v>63</v>
      </c>
      <c r="C126" s="336">
        <v>4865088</v>
      </c>
      <c r="D126" s="796" t="s">
        <v>12</v>
      </c>
      <c r="E126" s="797" t="s">
        <v>338</v>
      </c>
      <c r="F126" s="342">
        <v>-166.66</v>
      </c>
      <c r="G126" s="332">
        <v>1414</v>
      </c>
      <c r="H126" s="322">
        <v>1425</v>
      </c>
      <c r="I126" s="322">
        <f>G126-H126</f>
        <v>-11</v>
      </c>
      <c r="J126" s="322">
        <f>$F126*I126</f>
        <v>1833.26</v>
      </c>
      <c r="K126" s="322">
        <f>J126/1000000</f>
        <v>0.00183326</v>
      </c>
      <c r="L126" s="332">
        <v>6928</v>
      </c>
      <c r="M126" s="322">
        <v>6826</v>
      </c>
      <c r="N126" s="322">
        <f>L126-M126</f>
        <v>102</v>
      </c>
      <c r="O126" s="322">
        <f>$F126*N126</f>
        <v>-16999.32</v>
      </c>
      <c r="P126" s="322">
        <f>O126/1000000</f>
        <v>-0.01699932</v>
      </c>
      <c r="Q126" s="451"/>
    </row>
    <row r="127" spans="1:17" s="421" customFormat="1" ht="15.75" customHeight="1">
      <c r="A127" s="332">
        <v>19</v>
      </c>
      <c r="B127" s="461" t="s">
        <v>64</v>
      </c>
      <c r="C127" s="336">
        <v>4902579</v>
      </c>
      <c r="D127" s="796" t="s">
        <v>12</v>
      </c>
      <c r="E127" s="797" t="s">
        <v>338</v>
      </c>
      <c r="F127" s="342">
        <v>-500</v>
      </c>
      <c r="G127" s="332">
        <v>999877</v>
      </c>
      <c r="H127" s="322">
        <v>999886</v>
      </c>
      <c r="I127" s="322">
        <f>G127-H127</f>
        <v>-9</v>
      </c>
      <c r="J127" s="322">
        <f>$F127*I127</f>
        <v>4500</v>
      </c>
      <c r="K127" s="322">
        <f>J127/1000000</f>
        <v>0.0045</v>
      </c>
      <c r="L127" s="332">
        <v>1186</v>
      </c>
      <c r="M127" s="322">
        <v>1186</v>
      </c>
      <c r="N127" s="322">
        <f>L127-M127</f>
        <v>0</v>
      </c>
      <c r="O127" s="322">
        <f>$F127*N127</f>
        <v>0</v>
      </c>
      <c r="P127" s="322">
        <f>O127/1000000</f>
        <v>0</v>
      </c>
      <c r="Q127" s="424"/>
    </row>
    <row r="128" spans="1:17" s="421" customFormat="1" ht="15.75" customHeight="1">
      <c r="A128" s="332">
        <v>20</v>
      </c>
      <c r="B128" s="461" t="s">
        <v>65</v>
      </c>
      <c r="C128" s="336">
        <v>4902585</v>
      </c>
      <c r="D128" s="796" t="s">
        <v>12</v>
      </c>
      <c r="E128" s="797" t="s">
        <v>338</v>
      </c>
      <c r="F128" s="342">
        <v>-666.67</v>
      </c>
      <c r="G128" s="332">
        <v>1896</v>
      </c>
      <c r="H128" s="322">
        <v>1889</v>
      </c>
      <c r="I128" s="322">
        <f>G128-H128</f>
        <v>7</v>
      </c>
      <c r="J128" s="322">
        <f>$F128*I128</f>
        <v>-4666.69</v>
      </c>
      <c r="K128" s="322">
        <f>J128/1000000</f>
        <v>-0.004666689999999999</v>
      </c>
      <c r="L128" s="332">
        <v>161</v>
      </c>
      <c r="M128" s="322">
        <v>157</v>
      </c>
      <c r="N128" s="322">
        <f>L128-M128</f>
        <v>4</v>
      </c>
      <c r="O128" s="322">
        <f>$F128*N128</f>
        <v>-2666.68</v>
      </c>
      <c r="P128" s="322">
        <f>O128/1000000</f>
        <v>-0.00266668</v>
      </c>
      <c r="Q128" s="424"/>
    </row>
    <row r="129" spans="1:17" s="421" customFormat="1" ht="15.75" customHeight="1">
      <c r="A129" s="332">
        <v>21</v>
      </c>
      <c r="B129" s="461" t="s">
        <v>66</v>
      </c>
      <c r="C129" s="336">
        <v>4865072</v>
      </c>
      <c r="D129" s="796" t="s">
        <v>12</v>
      </c>
      <c r="E129" s="797" t="s">
        <v>338</v>
      </c>
      <c r="F129" s="663">
        <v>-666.666666666667</v>
      </c>
      <c r="G129" s="332">
        <v>4788</v>
      </c>
      <c r="H129" s="322">
        <v>4806</v>
      </c>
      <c r="I129" s="322">
        <f>G129-H129</f>
        <v>-18</v>
      </c>
      <c r="J129" s="322">
        <f>$F129*I129</f>
        <v>12000.000000000005</v>
      </c>
      <c r="K129" s="322">
        <f>J129/1000000</f>
        <v>0.012000000000000005</v>
      </c>
      <c r="L129" s="332">
        <v>1467</v>
      </c>
      <c r="M129" s="322">
        <v>1461</v>
      </c>
      <c r="N129" s="322">
        <f>L129-M129</f>
        <v>6</v>
      </c>
      <c r="O129" s="322">
        <f>$F129*N129</f>
        <v>-4000.000000000002</v>
      </c>
      <c r="P129" s="322">
        <f>O129/1000000</f>
        <v>-0.004000000000000002</v>
      </c>
      <c r="Q129" s="424"/>
    </row>
    <row r="130" spans="1:17" s="421" customFormat="1" ht="15.75" customHeight="1">
      <c r="A130" s="332"/>
      <c r="B130" s="341" t="s">
        <v>31</v>
      </c>
      <c r="C130" s="336"/>
      <c r="D130" s="798"/>
      <c r="E130" s="798"/>
      <c r="F130" s="342"/>
      <c r="G130" s="336"/>
      <c r="H130" s="322"/>
      <c r="I130" s="322"/>
      <c r="J130" s="322"/>
      <c r="K130" s="322"/>
      <c r="L130" s="332"/>
      <c r="M130" s="322"/>
      <c r="N130" s="322"/>
      <c r="O130" s="322"/>
      <c r="P130" s="322"/>
      <c r="Q130" s="424"/>
    </row>
    <row r="131" spans="1:17" s="421" customFormat="1" ht="15.75" customHeight="1">
      <c r="A131" s="332">
        <v>22</v>
      </c>
      <c r="B131" s="748" t="s">
        <v>67</v>
      </c>
      <c r="C131" s="336">
        <v>4864797</v>
      </c>
      <c r="D131" s="796" t="s">
        <v>12</v>
      </c>
      <c r="E131" s="797" t="s">
        <v>338</v>
      </c>
      <c r="F131" s="342">
        <v>-100</v>
      </c>
      <c r="G131" s="332">
        <v>39259</v>
      </c>
      <c r="H131" s="322">
        <v>36706</v>
      </c>
      <c r="I131" s="322">
        <f>G131-H131</f>
        <v>2553</v>
      </c>
      <c r="J131" s="322">
        <f>$F131*I131</f>
        <v>-255300</v>
      </c>
      <c r="K131" s="322">
        <f>J131/1000000</f>
        <v>-0.2553</v>
      </c>
      <c r="L131" s="332">
        <v>1823</v>
      </c>
      <c r="M131" s="322">
        <v>1823</v>
      </c>
      <c r="N131" s="322">
        <f>L131-M131</f>
        <v>0</v>
      </c>
      <c r="O131" s="322">
        <f>$F131*N131</f>
        <v>0</v>
      </c>
      <c r="P131" s="322">
        <f>O131/1000000</f>
        <v>0</v>
      </c>
      <c r="Q131" s="424"/>
    </row>
    <row r="132" spans="1:17" s="421" customFormat="1" ht="15.75" customHeight="1">
      <c r="A132" s="332">
        <v>23</v>
      </c>
      <c r="B132" s="748" t="s">
        <v>139</v>
      </c>
      <c r="C132" s="336">
        <v>4865086</v>
      </c>
      <c r="D132" s="796" t="s">
        <v>12</v>
      </c>
      <c r="E132" s="797" t="s">
        <v>338</v>
      </c>
      <c r="F132" s="342">
        <v>-100</v>
      </c>
      <c r="G132" s="332">
        <v>26267</v>
      </c>
      <c r="H132" s="322">
        <v>26274</v>
      </c>
      <c r="I132" s="322">
        <f>G132-H132</f>
        <v>-7</v>
      </c>
      <c r="J132" s="322">
        <f>$F132*I132</f>
        <v>700</v>
      </c>
      <c r="K132" s="322">
        <f>J132/1000000</f>
        <v>0.0007</v>
      </c>
      <c r="L132" s="332">
        <v>51565</v>
      </c>
      <c r="M132" s="322">
        <v>51565</v>
      </c>
      <c r="N132" s="322">
        <f>L132-M132</f>
        <v>0</v>
      </c>
      <c r="O132" s="322">
        <f>$F132*N132</f>
        <v>0</v>
      </c>
      <c r="P132" s="322">
        <f>O132/1000000</f>
        <v>0</v>
      </c>
      <c r="Q132" s="424"/>
    </row>
    <row r="133" spans="1:17" s="421" customFormat="1" ht="15.75" customHeight="1">
      <c r="A133" s="332"/>
      <c r="B133" s="335" t="s">
        <v>68</v>
      </c>
      <c r="C133" s="336"/>
      <c r="D133" s="796"/>
      <c r="E133" s="796"/>
      <c r="F133" s="342"/>
      <c r="G133" s="336"/>
      <c r="H133" s="322"/>
      <c r="I133" s="322"/>
      <c r="J133" s="322"/>
      <c r="K133" s="322"/>
      <c r="L133" s="332"/>
      <c r="M133" s="322"/>
      <c r="N133" s="322"/>
      <c r="O133" s="322"/>
      <c r="P133" s="322"/>
      <c r="Q133" s="424"/>
    </row>
    <row r="134" spans="1:17" s="421" customFormat="1" ht="14.25" customHeight="1">
      <c r="A134" s="332">
        <v>24</v>
      </c>
      <c r="B134" s="333" t="s">
        <v>61</v>
      </c>
      <c r="C134" s="336">
        <v>4902568</v>
      </c>
      <c r="D134" s="796" t="s">
        <v>12</v>
      </c>
      <c r="E134" s="797" t="s">
        <v>338</v>
      </c>
      <c r="F134" s="342">
        <v>-100</v>
      </c>
      <c r="G134" s="332">
        <v>997457</v>
      </c>
      <c r="H134" s="322">
        <v>997466</v>
      </c>
      <c r="I134" s="322">
        <f>G134-H134</f>
        <v>-9</v>
      </c>
      <c r="J134" s="322">
        <f>$F134*I134</f>
        <v>900</v>
      </c>
      <c r="K134" s="322">
        <f>J134/1000000</f>
        <v>0.0009</v>
      </c>
      <c r="L134" s="332">
        <v>3771</v>
      </c>
      <c r="M134" s="322">
        <v>3755</v>
      </c>
      <c r="N134" s="322">
        <f>L134-M134</f>
        <v>16</v>
      </c>
      <c r="O134" s="322">
        <f>$F134*N134</f>
        <v>-1600</v>
      </c>
      <c r="P134" s="322">
        <f>O134/1000000</f>
        <v>-0.0016</v>
      </c>
      <c r="Q134" s="424"/>
    </row>
    <row r="135" spans="1:17" s="421" customFormat="1" ht="15.75" customHeight="1">
      <c r="A135" s="332">
        <v>25</v>
      </c>
      <c r="B135" s="333" t="s">
        <v>69</v>
      </c>
      <c r="C135" s="336">
        <v>4902549</v>
      </c>
      <c r="D135" s="796" t="s">
        <v>12</v>
      </c>
      <c r="E135" s="797" t="s">
        <v>338</v>
      </c>
      <c r="F135" s="342">
        <v>-100</v>
      </c>
      <c r="G135" s="332">
        <v>999748</v>
      </c>
      <c r="H135" s="322">
        <v>999748</v>
      </c>
      <c r="I135" s="322">
        <f>G135-H135</f>
        <v>0</v>
      </c>
      <c r="J135" s="322">
        <f>$F135*I135</f>
        <v>0</v>
      </c>
      <c r="K135" s="322">
        <f>J135/1000000</f>
        <v>0</v>
      </c>
      <c r="L135" s="332">
        <v>999983</v>
      </c>
      <c r="M135" s="322">
        <v>999983</v>
      </c>
      <c r="N135" s="322">
        <f>L135-M135</f>
        <v>0</v>
      </c>
      <c r="O135" s="322">
        <f>$F135*N135</f>
        <v>0</v>
      </c>
      <c r="P135" s="322">
        <f>O135/1000000</f>
        <v>0</v>
      </c>
      <c r="Q135" s="435"/>
    </row>
    <row r="136" spans="1:17" s="421" customFormat="1" ht="15.75" customHeight="1">
      <c r="A136" s="332">
        <v>26</v>
      </c>
      <c r="B136" s="333" t="s">
        <v>81</v>
      </c>
      <c r="C136" s="336">
        <v>4902527</v>
      </c>
      <c r="D136" s="796" t="s">
        <v>12</v>
      </c>
      <c r="E136" s="797" t="s">
        <v>338</v>
      </c>
      <c r="F136" s="342">
        <v>-100</v>
      </c>
      <c r="G136" s="332">
        <v>225</v>
      </c>
      <c r="H136" s="322">
        <v>225</v>
      </c>
      <c r="I136" s="322">
        <f>G136-H136</f>
        <v>0</v>
      </c>
      <c r="J136" s="322">
        <f>$F136*I136</f>
        <v>0</v>
      </c>
      <c r="K136" s="322">
        <f>J136/1000000</f>
        <v>0</v>
      </c>
      <c r="L136" s="332">
        <v>999991</v>
      </c>
      <c r="M136" s="322">
        <v>999991</v>
      </c>
      <c r="N136" s="322">
        <f>L136-M136</f>
        <v>0</v>
      </c>
      <c r="O136" s="322">
        <f>$F136*N136</f>
        <v>0</v>
      </c>
      <c r="P136" s="322">
        <f>O136/1000000</f>
        <v>0</v>
      </c>
      <c r="Q136" s="424"/>
    </row>
    <row r="137" spans="1:17" s="421" customFormat="1" ht="15.75" customHeight="1">
      <c r="A137" s="332">
        <v>27</v>
      </c>
      <c r="B137" s="333" t="s">
        <v>70</v>
      </c>
      <c r="C137" s="336">
        <v>4902538</v>
      </c>
      <c r="D137" s="796" t="s">
        <v>12</v>
      </c>
      <c r="E137" s="797" t="s">
        <v>338</v>
      </c>
      <c r="F137" s="342">
        <v>-100</v>
      </c>
      <c r="G137" s="332">
        <v>999762</v>
      </c>
      <c r="H137" s="322">
        <v>999762</v>
      </c>
      <c r="I137" s="322">
        <f>G137-H137</f>
        <v>0</v>
      </c>
      <c r="J137" s="322">
        <f>$F137*I137</f>
        <v>0</v>
      </c>
      <c r="K137" s="322">
        <f>J137/1000000</f>
        <v>0</v>
      </c>
      <c r="L137" s="332">
        <v>999987</v>
      </c>
      <c r="M137" s="322">
        <v>999987</v>
      </c>
      <c r="N137" s="322">
        <f>L137-M137</f>
        <v>0</v>
      </c>
      <c r="O137" s="322">
        <f>$F137*N137</f>
        <v>0</v>
      </c>
      <c r="P137" s="322">
        <f>O137/1000000</f>
        <v>0</v>
      </c>
      <c r="Q137" s="424"/>
    </row>
    <row r="138" spans="1:17" s="421" customFormat="1" ht="15.75" customHeight="1">
      <c r="A138" s="332"/>
      <c r="B138" s="335" t="s">
        <v>71</v>
      </c>
      <c r="C138" s="336"/>
      <c r="D138" s="796"/>
      <c r="E138" s="796"/>
      <c r="F138" s="342"/>
      <c r="G138" s="336"/>
      <c r="H138" s="322"/>
      <c r="I138" s="322"/>
      <c r="J138" s="322"/>
      <c r="K138" s="322"/>
      <c r="L138" s="332"/>
      <c r="M138" s="322"/>
      <c r="N138" s="322"/>
      <c r="O138" s="322"/>
      <c r="P138" s="322"/>
      <c r="Q138" s="424"/>
    </row>
    <row r="139" spans="1:17" s="421" customFormat="1" ht="15.75" customHeight="1">
      <c r="A139" s="332">
        <v>28</v>
      </c>
      <c r="B139" s="333" t="s">
        <v>72</v>
      </c>
      <c r="C139" s="336">
        <v>4902540</v>
      </c>
      <c r="D139" s="796" t="s">
        <v>12</v>
      </c>
      <c r="E139" s="797" t="s">
        <v>338</v>
      </c>
      <c r="F139" s="342">
        <v>-100</v>
      </c>
      <c r="G139" s="332">
        <v>5989</v>
      </c>
      <c r="H139" s="322">
        <v>6234</v>
      </c>
      <c r="I139" s="322">
        <f>G139-H139</f>
        <v>-245</v>
      </c>
      <c r="J139" s="322">
        <f>$F139*I139</f>
        <v>24500</v>
      </c>
      <c r="K139" s="322">
        <f>J139/1000000</f>
        <v>0.0245</v>
      </c>
      <c r="L139" s="332">
        <v>11037</v>
      </c>
      <c r="M139" s="322">
        <v>11017</v>
      </c>
      <c r="N139" s="322">
        <f>L139-M139</f>
        <v>20</v>
      </c>
      <c r="O139" s="322">
        <f>$F139*N139</f>
        <v>-2000</v>
      </c>
      <c r="P139" s="322">
        <f>O139/1000000</f>
        <v>-0.002</v>
      </c>
      <c r="Q139" s="435"/>
    </row>
    <row r="140" spans="1:17" s="421" customFormat="1" ht="15.75" customHeight="1">
      <c r="A140" s="332">
        <v>29</v>
      </c>
      <c r="B140" s="333" t="s">
        <v>73</v>
      </c>
      <c r="C140" s="336">
        <v>4902520</v>
      </c>
      <c r="D140" s="796" t="s">
        <v>12</v>
      </c>
      <c r="E140" s="797" t="s">
        <v>338</v>
      </c>
      <c r="F140" s="336">
        <v>-100</v>
      </c>
      <c r="G140" s="332">
        <v>5322</v>
      </c>
      <c r="H140" s="322">
        <v>5132</v>
      </c>
      <c r="I140" s="322">
        <f>G140-H140</f>
        <v>190</v>
      </c>
      <c r="J140" s="322">
        <f>$F140*I140</f>
        <v>-19000</v>
      </c>
      <c r="K140" s="322">
        <f>J140/1000000</f>
        <v>-0.019</v>
      </c>
      <c r="L140" s="332">
        <v>469</v>
      </c>
      <c r="M140" s="322">
        <v>451</v>
      </c>
      <c r="N140" s="322">
        <f>L140-M140</f>
        <v>18</v>
      </c>
      <c r="O140" s="322">
        <f>$F140*N140</f>
        <v>-1800</v>
      </c>
      <c r="P140" s="322">
        <f>O140/1000000</f>
        <v>-0.0018</v>
      </c>
      <c r="Q140" s="655"/>
    </row>
    <row r="141" spans="1:17" s="458" customFormat="1" ht="15.75" customHeight="1" thickBot="1">
      <c r="A141" s="423">
        <v>30</v>
      </c>
      <c r="B141" s="659" t="s">
        <v>74</v>
      </c>
      <c r="C141" s="337">
        <v>4902536</v>
      </c>
      <c r="D141" s="806" t="s">
        <v>12</v>
      </c>
      <c r="E141" s="807" t="s">
        <v>338</v>
      </c>
      <c r="F141" s="337">
        <v>-100</v>
      </c>
      <c r="G141" s="668">
        <v>25486</v>
      </c>
      <c r="H141" s="719">
        <v>25357</v>
      </c>
      <c r="I141" s="719">
        <f>G141-H141</f>
        <v>129</v>
      </c>
      <c r="J141" s="719">
        <f>$F141*I141</f>
        <v>-12900</v>
      </c>
      <c r="K141" s="719">
        <f>J141/1000000</f>
        <v>-0.0129</v>
      </c>
      <c r="L141" s="668">
        <v>6397</v>
      </c>
      <c r="M141" s="719">
        <v>6372</v>
      </c>
      <c r="N141" s="719">
        <f>L141-M141</f>
        <v>25</v>
      </c>
      <c r="O141" s="719">
        <f>$F141*N141</f>
        <v>-2500</v>
      </c>
      <c r="P141" s="719">
        <f>O141/1000000</f>
        <v>-0.0025</v>
      </c>
      <c r="Q141" s="423"/>
    </row>
    <row r="142" ht="15" thickTop="1"/>
    <row r="143" spans="4:16" ht="15">
      <c r="D143" s="813"/>
      <c r="K143" s="835">
        <f>SUM(K100:K141)</f>
        <v>4.972868869999998</v>
      </c>
      <c r="P143" s="826">
        <f>SUM(P100:P141)</f>
        <v>-0.031966</v>
      </c>
    </row>
    <row r="146" spans="17:18" ht="14.25">
      <c r="Q146" s="366" t="str">
        <f>NDPL!Q1</f>
        <v>JANUARY-2019</v>
      </c>
      <c r="R146" s="233"/>
    </row>
    <row r="147" ht="15" thickBot="1"/>
    <row r="148" spans="1:17" ht="44.25" customHeight="1">
      <c r="A148" s="309"/>
      <c r="B148" s="307" t="s">
        <v>144</v>
      </c>
      <c r="C148" s="41"/>
      <c r="D148" s="814"/>
      <c r="E148" s="814"/>
      <c r="F148" s="41"/>
      <c r="G148" s="778"/>
      <c r="H148" s="778"/>
      <c r="I148" s="778"/>
      <c r="J148" s="778"/>
      <c r="K148" s="778"/>
      <c r="L148" s="778"/>
      <c r="M148" s="778"/>
      <c r="N148" s="778"/>
      <c r="O148" s="778"/>
      <c r="P148" s="778"/>
      <c r="Q148" s="42"/>
    </row>
    <row r="149" spans="1:17" ht="19.5" customHeight="1">
      <c r="A149" s="215"/>
      <c r="B149" s="259" t="s">
        <v>145</v>
      </c>
      <c r="C149" s="15"/>
      <c r="D149" s="815"/>
      <c r="E149" s="815"/>
      <c r="F149" s="15"/>
      <c r="G149" s="779"/>
      <c r="H149" s="779"/>
      <c r="I149" s="779"/>
      <c r="J149" s="779"/>
      <c r="K149" s="779"/>
      <c r="L149" s="779"/>
      <c r="M149" s="779"/>
      <c r="N149" s="779"/>
      <c r="O149" s="779"/>
      <c r="P149" s="779"/>
      <c r="Q149" s="43"/>
    </row>
    <row r="150" spans="1:17" ht="19.5" customHeight="1">
      <c r="A150" s="215"/>
      <c r="B150" s="255" t="s">
        <v>243</v>
      </c>
      <c r="C150" s="15"/>
      <c r="D150" s="815"/>
      <c r="E150" s="815"/>
      <c r="F150" s="15"/>
      <c r="G150" s="779"/>
      <c r="H150" s="779"/>
      <c r="I150" s="779"/>
      <c r="J150" s="779"/>
      <c r="K150" s="831">
        <f>K61</f>
        <v>-23.78029343913044</v>
      </c>
      <c r="L150" s="831"/>
      <c r="M150" s="831"/>
      <c r="N150" s="831"/>
      <c r="O150" s="831"/>
      <c r="P150" s="831">
        <f>P61</f>
        <v>-0.263589</v>
      </c>
      <c r="Q150" s="43"/>
    </row>
    <row r="151" spans="1:17" ht="19.5" customHeight="1">
      <c r="A151" s="215"/>
      <c r="B151" s="255" t="s">
        <v>244</v>
      </c>
      <c r="C151" s="15"/>
      <c r="D151" s="815"/>
      <c r="E151" s="815"/>
      <c r="F151" s="15"/>
      <c r="G151" s="779"/>
      <c r="H151" s="779"/>
      <c r="I151" s="779"/>
      <c r="J151" s="779"/>
      <c r="K151" s="836">
        <f>K143</f>
        <v>4.972868869999998</v>
      </c>
      <c r="L151" s="831"/>
      <c r="M151" s="831"/>
      <c r="N151" s="831"/>
      <c r="O151" s="831"/>
      <c r="P151" s="831">
        <f>P143</f>
        <v>-0.031966</v>
      </c>
      <c r="Q151" s="43"/>
    </row>
    <row r="152" spans="1:17" ht="19.5" customHeight="1">
      <c r="A152" s="215"/>
      <c r="B152" s="255" t="s">
        <v>146</v>
      </c>
      <c r="C152" s="15"/>
      <c r="D152" s="815"/>
      <c r="E152" s="815"/>
      <c r="F152" s="15"/>
      <c r="G152" s="779"/>
      <c r="H152" s="779"/>
      <c r="I152" s="779"/>
      <c r="J152" s="779"/>
      <c r="K152" s="836">
        <f>'ROHTAK ROAD'!K42</f>
        <v>-0.3981125</v>
      </c>
      <c r="L152" s="831"/>
      <c r="M152" s="831"/>
      <c r="N152" s="831"/>
      <c r="O152" s="831"/>
      <c r="P152" s="836">
        <f>'ROHTAK ROAD'!P42</f>
        <v>0</v>
      </c>
      <c r="Q152" s="43"/>
    </row>
    <row r="153" spans="1:17" ht="19.5" customHeight="1">
      <c r="A153" s="215"/>
      <c r="B153" s="255" t="s">
        <v>147</v>
      </c>
      <c r="C153" s="15"/>
      <c r="D153" s="815"/>
      <c r="E153" s="815"/>
      <c r="F153" s="15"/>
      <c r="G153" s="779"/>
      <c r="H153" s="779"/>
      <c r="I153" s="779"/>
      <c r="J153" s="779"/>
      <c r="K153" s="836">
        <f>SUM(K150:K152)</f>
        <v>-19.20553706913044</v>
      </c>
      <c r="L153" s="831"/>
      <c r="M153" s="831"/>
      <c r="N153" s="831"/>
      <c r="O153" s="831"/>
      <c r="P153" s="836">
        <f>SUM(P150:P152)</f>
        <v>-0.295555</v>
      </c>
      <c r="Q153" s="43"/>
    </row>
    <row r="154" spans="1:17" ht="19.5" customHeight="1">
      <c r="A154" s="215"/>
      <c r="B154" s="259" t="s">
        <v>148</v>
      </c>
      <c r="C154" s="15"/>
      <c r="D154" s="815"/>
      <c r="E154" s="815"/>
      <c r="F154" s="15"/>
      <c r="G154" s="779"/>
      <c r="H154" s="779"/>
      <c r="I154" s="779"/>
      <c r="J154" s="779"/>
      <c r="K154" s="831"/>
      <c r="L154" s="831"/>
      <c r="M154" s="831"/>
      <c r="N154" s="831"/>
      <c r="O154" s="831"/>
      <c r="P154" s="831"/>
      <c r="Q154" s="43"/>
    </row>
    <row r="155" spans="1:17" ht="19.5" customHeight="1">
      <c r="A155" s="215"/>
      <c r="B155" s="255" t="s">
        <v>245</v>
      </c>
      <c r="C155" s="15"/>
      <c r="D155" s="815"/>
      <c r="E155" s="815"/>
      <c r="F155" s="15"/>
      <c r="G155" s="779"/>
      <c r="H155" s="779"/>
      <c r="I155" s="779"/>
      <c r="J155" s="779"/>
      <c r="K155" s="831">
        <f>K92</f>
        <v>-11.459</v>
      </c>
      <c r="L155" s="831"/>
      <c r="M155" s="831"/>
      <c r="N155" s="831"/>
      <c r="O155" s="831"/>
      <c r="P155" s="831">
        <f>P92</f>
        <v>0.001</v>
      </c>
      <c r="Q155" s="43"/>
    </row>
    <row r="156" spans="1:17" ht="19.5" customHeight="1" thickBot="1">
      <c r="A156" s="216"/>
      <c r="B156" s="308" t="s">
        <v>149</v>
      </c>
      <c r="C156" s="44"/>
      <c r="D156" s="816"/>
      <c r="E156" s="816"/>
      <c r="F156" s="44"/>
      <c r="G156" s="780"/>
      <c r="H156" s="780"/>
      <c r="I156" s="780"/>
      <c r="J156" s="780"/>
      <c r="K156" s="837">
        <f>SUM(K153:K155)</f>
        <v>-30.66453706913044</v>
      </c>
      <c r="L156" s="838"/>
      <c r="M156" s="838"/>
      <c r="N156" s="838"/>
      <c r="O156" s="838"/>
      <c r="P156" s="839">
        <f>SUM(P153:P155)</f>
        <v>-0.294555</v>
      </c>
      <c r="Q156" s="185"/>
    </row>
    <row r="157" ht="14.25">
      <c r="A157" s="215"/>
    </row>
    <row r="158" ht="14.25">
      <c r="A158" s="215"/>
    </row>
    <row r="159" ht="14.25">
      <c r="A159" s="215"/>
    </row>
    <row r="160" ht="15" thickBot="1">
      <c r="A160" s="216"/>
    </row>
    <row r="161" spans="1:17" ht="14.25">
      <c r="A161" s="209"/>
      <c r="B161" s="210"/>
      <c r="C161" s="210"/>
      <c r="D161" s="817"/>
      <c r="E161" s="817"/>
      <c r="F161" s="210"/>
      <c r="G161" s="781"/>
      <c r="H161" s="778"/>
      <c r="I161" s="778"/>
      <c r="J161" s="778"/>
      <c r="K161" s="778"/>
      <c r="L161" s="778"/>
      <c r="M161" s="778"/>
      <c r="N161" s="778"/>
      <c r="O161" s="778"/>
      <c r="P161" s="778"/>
      <c r="Q161" s="42"/>
    </row>
    <row r="162" spans="1:17" ht="23.25">
      <c r="A162" s="217" t="s">
        <v>319</v>
      </c>
      <c r="B162" s="202"/>
      <c r="C162" s="202"/>
      <c r="D162" s="818"/>
      <c r="E162" s="818"/>
      <c r="F162" s="202"/>
      <c r="G162" s="782"/>
      <c r="H162" s="779"/>
      <c r="I162" s="779"/>
      <c r="J162" s="779"/>
      <c r="K162" s="779"/>
      <c r="L162" s="779"/>
      <c r="M162" s="779"/>
      <c r="N162" s="779"/>
      <c r="O162" s="779"/>
      <c r="P162" s="779"/>
      <c r="Q162" s="43"/>
    </row>
    <row r="163" spans="1:17" ht="14.25">
      <c r="A163" s="211"/>
      <c r="B163" s="202"/>
      <c r="C163" s="202"/>
      <c r="D163" s="818"/>
      <c r="E163" s="818"/>
      <c r="F163" s="202"/>
      <c r="G163" s="782"/>
      <c r="H163" s="779"/>
      <c r="I163" s="779"/>
      <c r="J163" s="779"/>
      <c r="K163" s="779"/>
      <c r="L163" s="779"/>
      <c r="M163" s="779"/>
      <c r="N163" s="779"/>
      <c r="O163" s="779"/>
      <c r="P163" s="779"/>
      <c r="Q163" s="43"/>
    </row>
    <row r="164" spans="1:17" ht="15">
      <c r="A164" s="212"/>
      <c r="B164" s="213"/>
      <c r="C164" s="213"/>
      <c r="D164" s="819"/>
      <c r="E164" s="819"/>
      <c r="F164" s="213"/>
      <c r="G164" s="783"/>
      <c r="H164" s="779"/>
      <c r="I164" s="779"/>
      <c r="J164" s="779"/>
      <c r="K164" s="840" t="s">
        <v>331</v>
      </c>
      <c r="L164" s="779"/>
      <c r="M164" s="779"/>
      <c r="N164" s="779"/>
      <c r="O164" s="779"/>
      <c r="P164" s="840" t="s">
        <v>332</v>
      </c>
      <c r="Q164" s="43"/>
    </row>
    <row r="165" spans="1:17" ht="14.25">
      <c r="A165" s="214"/>
      <c r="B165" s="120"/>
      <c r="C165" s="120"/>
      <c r="D165" s="815"/>
      <c r="E165" s="815"/>
      <c r="F165" s="120"/>
      <c r="G165" s="779"/>
      <c r="H165" s="779"/>
      <c r="I165" s="779"/>
      <c r="J165" s="779"/>
      <c r="K165" s="779"/>
      <c r="L165" s="779"/>
      <c r="M165" s="779"/>
      <c r="N165" s="779"/>
      <c r="O165" s="779"/>
      <c r="P165" s="779"/>
      <c r="Q165" s="43"/>
    </row>
    <row r="166" spans="1:17" ht="14.25">
      <c r="A166" s="214"/>
      <c r="B166" s="120"/>
      <c r="C166" s="120"/>
      <c r="D166" s="815"/>
      <c r="E166" s="815"/>
      <c r="F166" s="120"/>
      <c r="G166" s="779"/>
      <c r="H166" s="779"/>
      <c r="I166" s="779"/>
      <c r="J166" s="779"/>
      <c r="K166" s="779"/>
      <c r="L166" s="779"/>
      <c r="M166" s="779"/>
      <c r="N166" s="779"/>
      <c r="O166" s="779"/>
      <c r="P166" s="779"/>
      <c r="Q166" s="43"/>
    </row>
    <row r="167" spans="1:17" ht="15.75">
      <c r="A167" s="218" t="s">
        <v>322</v>
      </c>
      <c r="B167" s="203"/>
      <c r="C167" s="203"/>
      <c r="D167" s="819"/>
      <c r="E167" s="819"/>
      <c r="F167" s="204"/>
      <c r="G167" s="783"/>
      <c r="H167" s="779"/>
      <c r="I167" s="779"/>
      <c r="J167" s="779"/>
      <c r="K167" s="841">
        <f>K156</f>
        <v>-30.66453706913044</v>
      </c>
      <c r="L167" s="783" t="s">
        <v>320</v>
      </c>
      <c r="M167" s="779"/>
      <c r="N167" s="779"/>
      <c r="O167" s="779"/>
      <c r="P167" s="841">
        <f>P156</f>
        <v>-0.294555</v>
      </c>
      <c r="Q167" s="223" t="s">
        <v>320</v>
      </c>
    </row>
    <row r="168" spans="1:17" ht="15">
      <c r="A168" s="219"/>
      <c r="B168" s="205"/>
      <c r="C168" s="205"/>
      <c r="D168" s="818"/>
      <c r="E168" s="818"/>
      <c r="F168" s="206"/>
      <c r="G168" s="782"/>
      <c r="H168" s="779"/>
      <c r="I168" s="779"/>
      <c r="J168" s="779"/>
      <c r="K168" s="779"/>
      <c r="L168" s="782"/>
      <c r="M168" s="779"/>
      <c r="N168" s="779"/>
      <c r="O168" s="779"/>
      <c r="P168" s="779"/>
      <c r="Q168" s="224"/>
    </row>
    <row r="169" spans="1:17" ht="15.75">
      <c r="A169" s="220" t="s">
        <v>321</v>
      </c>
      <c r="B169" s="207"/>
      <c r="C169" s="39"/>
      <c r="D169" s="818"/>
      <c r="E169" s="818"/>
      <c r="F169" s="208"/>
      <c r="G169" s="783"/>
      <c r="H169" s="779"/>
      <c r="I169" s="779"/>
      <c r="J169" s="779"/>
      <c r="K169" s="779">
        <f>'STEPPED UP GENCO'!K41</f>
        <v>0.07962567255000005</v>
      </c>
      <c r="L169" s="783" t="s">
        <v>320</v>
      </c>
      <c r="M169" s="779"/>
      <c r="N169" s="779"/>
      <c r="O169" s="779"/>
      <c r="P169" s="779">
        <f>'STEPPED UP GENCO'!P41</f>
        <v>-0.000210901</v>
      </c>
      <c r="Q169" s="223" t="s">
        <v>320</v>
      </c>
    </row>
    <row r="170" spans="1:17" ht="14.25">
      <c r="A170" s="215"/>
      <c r="B170" s="15"/>
      <c r="C170" s="15"/>
      <c r="D170" s="815"/>
      <c r="E170" s="815"/>
      <c r="F170" s="15"/>
      <c r="G170" s="779"/>
      <c r="H170" s="779"/>
      <c r="I170" s="779"/>
      <c r="J170" s="779"/>
      <c r="K170" s="779"/>
      <c r="L170" s="779"/>
      <c r="M170" s="779"/>
      <c r="N170" s="779"/>
      <c r="O170" s="779"/>
      <c r="P170" s="779"/>
      <c r="Q170" s="43"/>
    </row>
    <row r="171" spans="1:17" ht="14.25">
      <c r="A171" s="215"/>
      <c r="B171" s="15"/>
      <c r="C171" s="15"/>
      <c r="D171" s="815"/>
      <c r="E171" s="815"/>
      <c r="F171" s="15"/>
      <c r="G171" s="779"/>
      <c r="H171" s="779"/>
      <c r="I171" s="779"/>
      <c r="J171" s="779"/>
      <c r="K171" s="779"/>
      <c r="L171" s="779"/>
      <c r="M171" s="779"/>
      <c r="N171" s="779"/>
      <c r="O171" s="779"/>
      <c r="P171" s="779"/>
      <c r="Q171" s="43"/>
    </row>
    <row r="172" spans="1:17" ht="14.25">
      <c r="A172" s="215"/>
      <c r="B172" s="15"/>
      <c r="C172" s="15"/>
      <c r="D172" s="815"/>
      <c r="E172" s="815"/>
      <c r="F172" s="15"/>
      <c r="G172" s="779"/>
      <c r="H172" s="779"/>
      <c r="I172" s="779"/>
      <c r="J172" s="779"/>
      <c r="K172" s="779"/>
      <c r="L172" s="779"/>
      <c r="M172" s="779"/>
      <c r="N172" s="779"/>
      <c r="O172" s="779"/>
      <c r="P172" s="779"/>
      <c r="Q172" s="43"/>
    </row>
    <row r="173" spans="1:17" ht="15">
      <c r="A173" s="215"/>
      <c r="B173" s="15"/>
      <c r="C173" s="15"/>
      <c r="D173" s="815"/>
      <c r="E173" s="815"/>
      <c r="F173" s="15"/>
      <c r="G173" s="779"/>
      <c r="H173" s="842"/>
      <c r="I173" s="842"/>
      <c r="J173" s="842" t="s">
        <v>323</v>
      </c>
      <c r="K173" s="843">
        <f>SUM(K167:K172)</f>
        <v>-30.584911396580438</v>
      </c>
      <c r="L173" s="842" t="s">
        <v>320</v>
      </c>
      <c r="M173" s="779"/>
      <c r="N173" s="779"/>
      <c r="O173" s="779"/>
      <c r="P173" s="843">
        <f>SUM(P167:P172)</f>
        <v>-0.294765901</v>
      </c>
      <c r="Q173" s="343" t="s">
        <v>320</v>
      </c>
    </row>
    <row r="174" spans="1:17" ht="15" thickBot="1">
      <c r="A174" s="216"/>
      <c r="B174" s="44"/>
      <c r="C174" s="44"/>
      <c r="D174" s="816"/>
      <c r="E174" s="816"/>
      <c r="F174" s="44"/>
      <c r="G174" s="780"/>
      <c r="H174" s="780"/>
      <c r="I174" s="780"/>
      <c r="J174" s="780"/>
      <c r="K174" s="780"/>
      <c r="L174" s="780"/>
      <c r="M174" s="780"/>
      <c r="N174" s="780"/>
      <c r="O174" s="780"/>
      <c r="P174" s="780"/>
      <c r="Q174" s="144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4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7"/>
  <sheetViews>
    <sheetView view="pageBreakPreview" zoomScale="85" zoomScaleNormal="70" zoomScaleSheetLayoutView="85" workbookViewId="0" topLeftCell="A22">
      <selection activeCell="K41" sqref="K41:K42"/>
    </sheetView>
  </sheetViews>
  <sheetFormatPr defaultColWidth="9.140625" defaultRowHeight="12.75"/>
  <cols>
    <col min="1" max="1" width="7.421875" style="421" customWidth="1"/>
    <col min="2" max="2" width="29.57421875" style="421" customWidth="1"/>
    <col min="3" max="3" width="13.28125" style="421" customWidth="1"/>
    <col min="4" max="4" width="9.00390625" style="421" customWidth="1"/>
    <col min="5" max="5" width="16.57421875" style="421" customWidth="1"/>
    <col min="6" max="6" width="10.8515625" style="421" customWidth="1"/>
    <col min="7" max="7" width="14.00390625" style="421" customWidth="1"/>
    <col min="8" max="8" width="13.421875" style="421" customWidth="1"/>
    <col min="9" max="9" width="11.8515625" style="421" customWidth="1"/>
    <col min="10" max="10" width="16.28125" style="421" customWidth="1"/>
    <col min="11" max="11" width="16.421875" style="421" customWidth="1"/>
    <col min="12" max="12" width="13.421875" style="421" customWidth="1"/>
    <col min="13" max="13" width="16.28125" style="421" customWidth="1"/>
    <col min="14" max="14" width="12.140625" style="421" customWidth="1"/>
    <col min="15" max="15" width="15.28125" style="421" customWidth="1"/>
    <col min="16" max="16" width="15.140625" style="421" customWidth="1"/>
    <col min="17" max="17" width="29.421875" style="421" customWidth="1"/>
    <col min="18" max="19" width="9.140625" style="421" hidden="1" customWidth="1"/>
    <col min="20" max="16384" width="9.140625" style="421" customWidth="1"/>
  </cols>
  <sheetData>
    <row r="1" spans="1:17" s="82" customFormat="1" ht="10.5" customHeight="1">
      <c r="A1" s="14" t="s">
        <v>231</v>
      </c>
      <c r="P1" s="771" t="str">
        <f>NDPL!$Q$1</f>
        <v>JANUARY-2019</v>
      </c>
      <c r="Q1" s="771"/>
    </row>
    <row r="2" s="765" customFormat="1" ht="10.5" customHeight="1">
      <c r="A2" s="764" t="s">
        <v>232</v>
      </c>
    </row>
    <row r="3" s="82" customFormat="1" ht="10.5" customHeight="1">
      <c r="A3" s="14" t="s">
        <v>150</v>
      </c>
    </row>
    <row r="4" spans="1:16" s="82" customFormat="1" ht="10.5" customHeight="1" thickBot="1">
      <c r="A4" s="772" t="s">
        <v>187</v>
      </c>
      <c r="G4" s="86"/>
      <c r="H4" s="86"/>
      <c r="I4" s="773" t="s">
        <v>387</v>
      </c>
      <c r="J4" s="86"/>
      <c r="K4" s="86"/>
      <c r="L4" s="86"/>
      <c r="M4" s="86"/>
      <c r="N4" s="773" t="s">
        <v>388</v>
      </c>
      <c r="O4" s="86"/>
      <c r="P4" s="86"/>
    </row>
    <row r="5" spans="1:17" ht="36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31/01/2019</v>
      </c>
      <c r="H5" s="477" t="str">
        <f>NDPL!H5</f>
        <v>INTIAL READING 01/01/2019</v>
      </c>
      <c r="I5" s="477" t="s">
        <v>4</v>
      </c>
      <c r="J5" s="477" t="s">
        <v>5</v>
      </c>
      <c r="K5" s="477" t="s">
        <v>6</v>
      </c>
      <c r="L5" s="475" t="str">
        <f>NDPL!G5</f>
        <v>FINAL READING 31/01/2019</v>
      </c>
      <c r="M5" s="477" t="str">
        <f>NDPL!H5</f>
        <v>INTIAL READING 01/01/2019</v>
      </c>
      <c r="N5" s="477" t="s">
        <v>4</v>
      </c>
      <c r="O5" s="477" t="s">
        <v>5</v>
      </c>
      <c r="P5" s="477" t="s">
        <v>6</v>
      </c>
      <c r="Q5" s="500" t="s">
        <v>301</v>
      </c>
    </row>
    <row r="6" ht="2.25" customHeight="1" hidden="1" thickBot="1" thickTop="1"/>
    <row r="7" spans="1:17" ht="17.25" customHeight="1" thickTop="1">
      <c r="A7" s="256"/>
      <c r="B7" s="257" t="s">
        <v>151</v>
      </c>
      <c r="C7" s="258"/>
      <c r="D7" s="30"/>
      <c r="E7" s="30"/>
      <c r="F7" s="30"/>
      <c r="G7" s="24"/>
      <c r="H7" s="431"/>
      <c r="I7" s="431"/>
      <c r="J7" s="431"/>
      <c r="K7" s="431"/>
      <c r="L7" s="432"/>
      <c r="M7" s="431"/>
      <c r="N7" s="431"/>
      <c r="O7" s="431"/>
      <c r="P7" s="431"/>
      <c r="Q7" s="507"/>
    </row>
    <row r="8" spans="1:17" ht="17.25" customHeight="1">
      <c r="A8" s="245">
        <v>1</v>
      </c>
      <c r="B8" s="287" t="s">
        <v>152</v>
      </c>
      <c r="C8" s="288">
        <v>4865170</v>
      </c>
      <c r="D8" s="114" t="s">
        <v>12</v>
      </c>
      <c r="E8" s="86" t="s">
        <v>338</v>
      </c>
      <c r="F8" s="295">
        <v>5000</v>
      </c>
      <c r="G8" s="314">
        <v>999388</v>
      </c>
      <c r="H8" s="315">
        <v>999397</v>
      </c>
      <c r="I8" s="297">
        <f aca="true" t="shared" si="0" ref="I8:I16">G8-H8</f>
        <v>-9</v>
      </c>
      <c r="J8" s="297">
        <f aca="true" t="shared" si="1" ref="J8:J16">$F8*I8</f>
        <v>-45000</v>
      </c>
      <c r="K8" s="297">
        <f aca="true" t="shared" si="2" ref="K8:K16">J8/1000000</f>
        <v>-0.045</v>
      </c>
      <c r="L8" s="314">
        <v>998902</v>
      </c>
      <c r="M8" s="315">
        <v>998903</v>
      </c>
      <c r="N8" s="297">
        <f aca="true" t="shared" si="3" ref="N8:N16">L8-M8</f>
        <v>-1</v>
      </c>
      <c r="O8" s="297">
        <f aca="true" t="shared" si="4" ref="O8:O16">$F8*N8</f>
        <v>-5000</v>
      </c>
      <c r="P8" s="297">
        <f aca="true" t="shared" si="5" ref="P8:P16">O8/1000000</f>
        <v>-0.005</v>
      </c>
      <c r="Q8" s="435"/>
    </row>
    <row r="9" spans="1:17" ht="17.25" customHeight="1">
      <c r="A9" s="245">
        <v>2</v>
      </c>
      <c r="B9" s="287" t="s">
        <v>153</v>
      </c>
      <c r="C9" s="288">
        <v>4865095</v>
      </c>
      <c r="D9" s="114" t="s">
        <v>12</v>
      </c>
      <c r="E9" s="86" t="s">
        <v>338</v>
      </c>
      <c r="F9" s="295">
        <v>1333.33</v>
      </c>
      <c r="G9" s="314">
        <v>982818</v>
      </c>
      <c r="H9" s="315">
        <v>983374</v>
      </c>
      <c r="I9" s="297">
        <f t="shared" si="0"/>
        <v>-556</v>
      </c>
      <c r="J9" s="297">
        <f t="shared" si="1"/>
        <v>-741331.48</v>
      </c>
      <c r="K9" s="297">
        <f t="shared" si="2"/>
        <v>-0.7413314799999999</v>
      </c>
      <c r="L9" s="314">
        <v>670302</v>
      </c>
      <c r="M9" s="315">
        <v>670302</v>
      </c>
      <c r="N9" s="297">
        <f t="shared" si="3"/>
        <v>0</v>
      </c>
      <c r="O9" s="297">
        <f t="shared" si="4"/>
        <v>0</v>
      </c>
      <c r="P9" s="433">
        <f t="shared" si="5"/>
        <v>0</v>
      </c>
      <c r="Q9" s="440"/>
    </row>
    <row r="10" spans="1:17" ht="17.25" customHeight="1">
      <c r="A10" s="245">
        <v>3</v>
      </c>
      <c r="B10" s="287" t="s">
        <v>154</v>
      </c>
      <c r="C10" s="288">
        <v>4864812</v>
      </c>
      <c r="D10" s="114" t="s">
        <v>12</v>
      </c>
      <c r="E10" s="86" t="s">
        <v>338</v>
      </c>
      <c r="F10" s="295">
        <v>200</v>
      </c>
      <c r="G10" s="314">
        <v>998655</v>
      </c>
      <c r="H10" s="315">
        <v>999284</v>
      </c>
      <c r="I10" s="297">
        <f>G10-H10</f>
        <v>-629</v>
      </c>
      <c r="J10" s="297">
        <f>$F10*I10</f>
        <v>-125800</v>
      </c>
      <c r="K10" s="297">
        <f>J10/1000000</f>
        <v>-0.1258</v>
      </c>
      <c r="L10" s="314">
        <v>2690</v>
      </c>
      <c r="M10" s="315">
        <v>2621</v>
      </c>
      <c r="N10" s="297">
        <f>L10-M10</f>
        <v>69</v>
      </c>
      <c r="O10" s="297">
        <f>$F10*N10</f>
        <v>13800</v>
      </c>
      <c r="P10" s="297">
        <f>O10/1000000</f>
        <v>0.0138</v>
      </c>
      <c r="Q10" s="436"/>
    </row>
    <row r="11" spans="1:17" ht="17.25" customHeight="1">
      <c r="A11" s="245">
        <v>4</v>
      </c>
      <c r="B11" s="287" t="s">
        <v>155</v>
      </c>
      <c r="C11" s="288">
        <v>4865127</v>
      </c>
      <c r="D11" s="114" t="s">
        <v>12</v>
      </c>
      <c r="E11" s="86" t="s">
        <v>338</v>
      </c>
      <c r="F11" s="295">
        <v>1333.33</v>
      </c>
      <c r="G11" s="314">
        <v>999952</v>
      </c>
      <c r="H11" s="315">
        <v>1000045</v>
      </c>
      <c r="I11" s="297">
        <f t="shared" si="0"/>
        <v>-93</v>
      </c>
      <c r="J11" s="297">
        <f t="shared" si="1"/>
        <v>-123999.68999999999</v>
      </c>
      <c r="K11" s="297">
        <f t="shared" si="2"/>
        <v>-0.12399968999999998</v>
      </c>
      <c r="L11" s="314">
        <v>999631</v>
      </c>
      <c r="M11" s="315">
        <v>999631</v>
      </c>
      <c r="N11" s="297">
        <f t="shared" si="3"/>
        <v>0</v>
      </c>
      <c r="O11" s="297">
        <f t="shared" si="4"/>
        <v>0</v>
      </c>
      <c r="P11" s="297">
        <f t="shared" si="5"/>
        <v>0</v>
      </c>
      <c r="Q11" s="664"/>
    </row>
    <row r="12" spans="1:17" ht="17.25" customHeight="1">
      <c r="A12" s="245">
        <v>5</v>
      </c>
      <c r="B12" s="287" t="s">
        <v>156</v>
      </c>
      <c r="C12" s="288">
        <v>4865152</v>
      </c>
      <c r="D12" s="114" t="s">
        <v>12</v>
      </c>
      <c r="E12" s="86" t="s">
        <v>338</v>
      </c>
      <c r="F12" s="295">
        <v>300</v>
      </c>
      <c r="G12" s="253">
        <v>1605</v>
      </c>
      <c r="H12" s="254">
        <v>1605</v>
      </c>
      <c r="I12" s="297">
        <f t="shared" si="0"/>
        <v>0</v>
      </c>
      <c r="J12" s="297">
        <f t="shared" si="1"/>
        <v>0</v>
      </c>
      <c r="K12" s="297">
        <f t="shared" si="2"/>
        <v>0</v>
      </c>
      <c r="L12" s="253">
        <v>112</v>
      </c>
      <c r="M12" s="254">
        <v>112</v>
      </c>
      <c r="N12" s="297">
        <f t="shared" si="3"/>
        <v>0</v>
      </c>
      <c r="O12" s="297">
        <f t="shared" si="4"/>
        <v>0</v>
      </c>
      <c r="P12" s="297">
        <f t="shared" si="5"/>
        <v>0</v>
      </c>
      <c r="Q12" s="747"/>
    </row>
    <row r="13" spans="1:17" ht="17.25" customHeight="1">
      <c r="A13" s="245">
        <v>6</v>
      </c>
      <c r="B13" s="287" t="s">
        <v>157</v>
      </c>
      <c r="C13" s="288">
        <v>4865111</v>
      </c>
      <c r="D13" s="114" t="s">
        <v>12</v>
      </c>
      <c r="E13" s="86" t="s">
        <v>338</v>
      </c>
      <c r="F13" s="295">
        <v>100</v>
      </c>
      <c r="G13" s="314">
        <v>18846</v>
      </c>
      <c r="H13" s="315">
        <v>18809</v>
      </c>
      <c r="I13" s="297">
        <f>G13-H13</f>
        <v>37</v>
      </c>
      <c r="J13" s="297">
        <f t="shared" si="1"/>
        <v>3700</v>
      </c>
      <c r="K13" s="297">
        <f t="shared" si="2"/>
        <v>0.0037</v>
      </c>
      <c r="L13" s="314">
        <v>22638</v>
      </c>
      <c r="M13" s="315">
        <v>22639</v>
      </c>
      <c r="N13" s="297">
        <f>L13-M13</f>
        <v>-1</v>
      </c>
      <c r="O13" s="297">
        <f t="shared" si="4"/>
        <v>-100</v>
      </c>
      <c r="P13" s="297">
        <f t="shared" si="5"/>
        <v>-0.0001</v>
      </c>
      <c r="Q13" s="436"/>
    </row>
    <row r="14" spans="1:17" ht="17.25" customHeight="1">
      <c r="A14" s="245">
        <v>7</v>
      </c>
      <c r="B14" s="287" t="s">
        <v>158</v>
      </c>
      <c r="C14" s="288">
        <v>4865140</v>
      </c>
      <c r="D14" s="114" t="s">
        <v>12</v>
      </c>
      <c r="E14" s="86" t="s">
        <v>338</v>
      </c>
      <c r="F14" s="295">
        <v>75</v>
      </c>
      <c r="G14" s="314">
        <v>688675</v>
      </c>
      <c r="H14" s="315">
        <v>690577</v>
      </c>
      <c r="I14" s="297">
        <f t="shared" si="0"/>
        <v>-1902</v>
      </c>
      <c r="J14" s="297">
        <f t="shared" si="1"/>
        <v>-142650</v>
      </c>
      <c r="K14" s="297">
        <f t="shared" si="2"/>
        <v>-0.14265</v>
      </c>
      <c r="L14" s="314">
        <v>980886</v>
      </c>
      <c r="M14" s="315">
        <v>980886</v>
      </c>
      <c r="N14" s="297">
        <f t="shared" si="3"/>
        <v>0</v>
      </c>
      <c r="O14" s="297">
        <f t="shared" si="4"/>
        <v>0</v>
      </c>
      <c r="P14" s="297">
        <f t="shared" si="5"/>
        <v>0</v>
      </c>
      <c r="Q14" s="435"/>
    </row>
    <row r="15" spans="1:17" ht="17.25" customHeight="1">
      <c r="A15" s="245">
        <v>8</v>
      </c>
      <c r="B15" s="708" t="s">
        <v>159</v>
      </c>
      <c r="C15" s="288">
        <v>4865134</v>
      </c>
      <c r="D15" s="114" t="s">
        <v>12</v>
      </c>
      <c r="E15" s="86" t="s">
        <v>338</v>
      </c>
      <c r="F15" s="295">
        <v>75</v>
      </c>
      <c r="G15" s="314">
        <v>995028</v>
      </c>
      <c r="H15" s="315">
        <v>996174</v>
      </c>
      <c r="I15" s="297">
        <f t="shared" si="0"/>
        <v>-1146</v>
      </c>
      <c r="J15" s="297">
        <f t="shared" si="1"/>
        <v>-85950</v>
      </c>
      <c r="K15" s="297">
        <f t="shared" si="2"/>
        <v>-0.08595</v>
      </c>
      <c r="L15" s="314">
        <v>18322</v>
      </c>
      <c r="M15" s="315">
        <v>18356</v>
      </c>
      <c r="N15" s="297">
        <f t="shared" si="3"/>
        <v>-34</v>
      </c>
      <c r="O15" s="297">
        <f t="shared" si="4"/>
        <v>-2550</v>
      </c>
      <c r="P15" s="297">
        <f t="shared" si="5"/>
        <v>-0.00255</v>
      </c>
      <c r="Q15" s="436"/>
    </row>
    <row r="16" spans="1:17" ht="17.25" customHeight="1">
      <c r="A16" s="245">
        <v>9</v>
      </c>
      <c r="B16" s="287" t="s">
        <v>160</v>
      </c>
      <c r="C16" s="288">
        <v>4865181</v>
      </c>
      <c r="D16" s="114" t="s">
        <v>12</v>
      </c>
      <c r="E16" s="86" t="s">
        <v>338</v>
      </c>
      <c r="F16" s="295">
        <v>900</v>
      </c>
      <c r="G16" s="314">
        <v>996817</v>
      </c>
      <c r="H16" s="315">
        <v>996929</v>
      </c>
      <c r="I16" s="297">
        <f t="shared" si="0"/>
        <v>-112</v>
      </c>
      <c r="J16" s="297">
        <f t="shared" si="1"/>
        <v>-100800</v>
      </c>
      <c r="K16" s="297">
        <f t="shared" si="2"/>
        <v>-0.1008</v>
      </c>
      <c r="L16" s="314">
        <v>995142</v>
      </c>
      <c r="M16" s="315">
        <v>995154</v>
      </c>
      <c r="N16" s="297">
        <f t="shared" si="3"/>
        <v>-12</v>
      </c>
      <c r="O16" s="297">
        <f t="shared" si="4"/>
        <v>-10800</v>
      </c>
      <c r="P16" s="297">
        <f t="shared" si="5"/>
        <v>-0.0108</v>
      </c>
      <c r="Q16" s="440"/>
    </row>
    <row r="17" spans="1:17" ht="17.25" customHeight="1">
      <c r="A17" s="148">
        <v>10</v>
      </c>
      <c r="B17" s="149" t="s">
        <v>470</v>
      </c>
      <c r="C17" s="150">
        <v>4865130</v>
      </c>
      <c r="D17" s="154" t="s">
        <v>12</v>
      </c>
      <c r="E17" s="236" t="s">
        <v>338</v>
      </c>
      <c r="F17" s="155">
        <v>100</v>
      </c>
      <c r="G17" s="413">
        <v>3358</v>
      </c>
      <c r="H17" s="315">
        <v>3358</v>
      </c>
      <c r="I17" s="388">
        <f>G17-H17</f>
        <v>0</v>
      </c>
      <c r="J17" s="388">
        <f>$F17*I17</f>
        <v>0</v>
      </c>
      <c r="K17" s="388">
        <f>J17/1000000</f>
        <v>0</v>
      </c>
      <c r="L17" s="413">
        <v>265638</v>
      </c>
      <c r="M17" s="315">
        <v>265638</v>
      </c>
      <c r="N17" s="385">
        <f>L17-M17</f>
        <v>0</v>
      </c>
      <c r="O17" s="385">
        <f>$F17*N17</f>
        <v>0</v>
      </c>
      <c r="P17" s="385">
        <f>O17/1000000</f>
        <v>0</v>
      </c>
      <c r="Q17" s="424"/>
    </row>
    <row r="18" spans="1:17" ht="17.25" customHeight="1">
      <c r="A18" s="245"/>
      <c r="B18" s="289" t="s">
        <v>161</v>
      </c>
      <c r="C18" s="288"/>
      <c r="D18" s="114"/>
      <c r="E18" s="114"/>
      <c r="F18" s="295"/>
      <c r="G18" s="382"/>
      <c r="H18" s="385"/>
      <c r="I18" s="297"/>
      <c r="J18" s="297"/>
      <c r="K18" s="554"/>
      <c r="L18" s="299"/>
      <c r="M18" s="297"/>
      <c r="N18" s="297"/>
      <c r="O18" s="297"/>
      <c r="P18" s="554"/>
      <c r="Q18" s="436"/>
    </row>
    <row r="19" spans="1:17" ht="17.25" customHeight="1">
      <c r="A19" s="245">
        <v>11</v>
      </c>
      <c r="B19" s="287" t="s">
        <v>15</v>
      </c>
      <c r="C19" s="288">
        <v>5128454</v>
      </c>
      <c r="D19" s="114" t="s">
        <v>12</v>
      </c>
      <c r="E19" s="86" t="s">
        <v>338</v>
      </c>
      <c r="F19" s="295">
        <v>-500</v>
      </c>
      <c r="G19" s="253">
        <v>16168</v>
      </c>
      <c r="H19" s="254">
        <v>16168</v>
      </c>
      <c r="I19" s="297">
        <f>G19-H19</f>
        <v>0</v>
      </c>
      <c r="J19" s="297">
        <f>$F19*I19</f>
        <v>0</v>
      </c>
      <c r="K19" s="297">
        <f>J19/1000000</f>
        <v>0</v>
      </c>
      <c r="L19" s="253">
        <v>988296</v>
      </c>
      <c r="M19" s="254">
        <v>988296</v>
      </c>
      <c r="N19" s="297">
        <f>L19-M19</f>
        <v>0</v>
      </c>
      <c r="O19" s="297">
        <f>$F19*N19</f>
        <v>0</v>
      </c>
      <c r="P19" s="297">
        <f>O19/1000000</f>
        <v>0</v>
      </c>
      <c r="Q19" s="436"/>
    </row>
    <row r="20" spans="1:17" ht="17.25" customHeight="1">
      <c r="A20" s="245">
        <v>12</v>
      </c>
      <c r="B20" s="261" t="s">
        <v>16</v>
      </c>
      <c r="C20" s="288">
        <v>4865025</v>
      </c>
      <c r="D20" s="75" t="s">
        <v>12</v>
      </c>
      <c r="E20" s="86" t="s">
        <v>338</v>
      </c>
      <c r="F20" s="295">
        <v>-1000</v>
      </c>
      <c r="G20" s="314">
        <v>6699</v>
      </c>
      <c r="H20" s="315">
        <v>5868</v>
      </c>
      <c r="I20" s="297">
        <f>G20-H20</f>
        <v>831</v>
      </c>
      <c r="J20" s="297">
        <f>$F20*I20</f>
        <v>-831000</v>
      </c>
      <c r="K20" s="297">
        <f>J20/1000000</f>
        <v>-0.831</v>
      </c>
      <c r="L20" s="314">
        <v>997138</v>
      </c>
      <c r="M20" s="315">
        <v>997139</v>
      </c>
      <c r="N20" s="297">
        <f>L20-M20</f>
        <v>-1</v>
      </c>
      <c r="O20" s="297">
        <f>$F20*N20</f>
        <v>1000</v>
      </c>
      <c r="P20" s="297">
        <f>O20/1000000</f>
        <v>0.001</v>
      </c>
      <c r="Q20" s="436"/>
    </row>
    <row r="21" spans="1:17" ht="17.25" customHeight="1">
      <c r="A21" s="245">
        <v>13</v>
      </c>
      <c r="B21" s="287" t="s">
        <v>17</v>
      </c>
      <c r="C21" s="288">
        <v>5128433</v>
      </c>
      <c r="D21" s="114" t="s">
        <v>12</v>
      </c>
      <c r="E21" s="86" t="s">
        <v>338</v>
      </c>
      <c r="F21" s="295">
        <v>-2000</v>
      </c>
      <c r="G21" s="314">
        <v>164</v>
      </c>
      <c r="H21" s="315">
        <v>155</v>
      </c>
      <c r="I21" s="297">
        <f>G21-H21</f>
        <v>9</v>
      </c>
      <c r="J21" s="297">
        <f>$F21*I21</f>
        <v>-18000</v>
      </c>
      <c r="K21" s="297">
        <f>J21/1000000</f>
        <v>-0.018</v>
      </c>
      <c r="L21" s="314">
        <v>998587</v>
      </c>
      <c r="M21" s="315">
        <v>998589</v>
      </c>
      <c r="N21" s="297">
        <f>L21-M21</f>
        <v>-2</v>
      </c>
      <c r="O21" s="297">
        <f>$F21*N21</f>
        <v>4000</v>
      </c>
      <c r="P21" s="297">
        <f>O21/1000000</f>
        <v>0.004</v>
      </c>
      <c r="Q21" s="436"/>
    </row>
    <row r="22" spans="1:17" ht="17.25" customHeight="1">
      <c r="A22" s="245">
        <v>14</v>
      </c>
      <c r="B22" s="287" t="s">
        <v>162</v>
      </c>
      <c r="C22" s="288">
        <v>4902499</v>
      </c>
      <c r="D22" s="114" t="s">
        <v>12</v>
      </c>
      <c r="E22" s="86" t="s">
        <v>338</v>
      </c>
      <c r="F22" s="295">
        <v>-1000</v>
      </c>
      <c r="G22" s="314">
        <v>11623</v>
      </c>
      <c r="H22" s="315">
        <v>11047</v>
      </c>
      <c r="I22" s="297">
        <f>G22-H22</f>
        <v>576</v>
      </c>
      <c r="J22" s="297">
        <f>$F22*I22</f>
        <v>-576000</v>
      </c>
      <c r="K22" s="297">
        <f>J22/1000000</f>
        <v>-0.576</v>
      </c>
      <c r="L22" s="314">
        <v>997882</v>
      </c>
      <c r="M22" s="315">
        <v>997883</v>
      </c>
      <c r="N22" s="297">
        <f>L22-M22</f>
        <v>-1</v>
      </c>
      <c r="O22" s="297">
        <f>$F22*N22</f>
        <v>1000</v>
      </c>
      <c r="P22" s="297">
        <f>O22/1000000</f>
        <v>0.001</v>
      </c>
      <c r="Q22" s="436"/>
    </row>
    <row r="23" spans="1:17" ht="17.25" customHeight="1">
      <c r="A23" s="245">
        <v>15</v>
      </c>
      <c r="B23" s="287" t="s">
        <v>426</v>
      </c>
      <c r="C23" s="288">
        <v>5295169</v>
      </c>
      <c r="D23" s="114" t="s">
        <v>12</v>
      </c>
      <c r="E23" s="86" t="s">
        <v>338</v>
      </c>
      <c r="F23" s="295">
        <v>-1000</v>
      </c>
      <c r="G23" s="314">
        <v>970521</v>
      </c>
      <c r="H23" s="315">
        <v>968807</v>
      </c>
      <c r="I23" s="315">
        <f>G23-H23</f>
        <v>1714</v>
      </c>
      <c r="J23" s="315">
        <f>$F23*I23</f>
        <v>-1714000</v>
      </c>
      <c r="K23" s="315">
        <f>J23/1000000</f>
        <v>-1.714</v>
      </c>
      <c r="L23" s="314">
        <v>992142</v>
      </c>
      <c r="M23" s="315">
        <v>992159</v>
      </c>
      <c r="N23" s="315">
        <f>L23-M23</f>
        <v>-17</v>
      </c>
      <c r="O23" s="315">
        <f>$F23*N23</f>
        <v>17000</v>
      </c>
      <c r="P23" s="315">
        <f>O23/1000000</f>
        <v>0.017</v>
      </c>
      <c r="Q23" s="436"/>
    </row>
    <row r="24" spans="2:17" ht="17.25" customHeight="1">
      <c r="B24" s="289" t="s">
        <v>163</v>
      </c>
      <c r="C24" s="288"/>
      <c r="D24" s="114"/>
      <c r="E24" s="114"/>
      <c r="F24" s="295"/>
      <c r="G24" s="382"/>
      <c r="H24" s="385"/>
      <c r="I24" s="297"/>
      <c r="J24" s="297"/>
      <c r="K24" s="297"/>
      <c r="L24" s="299"/>
      <c r="M24" s="297"/>
      <c r="N24" s="297"/>
      <c r="O24" s="297"/>
      <c r="P24" s="297"/>
      <c r="Q24" s="436"/>
    </row>
    <row r="25" spans="1:17" ht="17.25" customHeight="1">
      <c r="A25" s="245">
        <v>16</v>
      </c>
      <c r="B25" s="287" t="s">
        <v>15</v>
      </c>
      <c r="C25" s="288">
        <v>5295164</v>
      </c>
      <c r="D25" s="114" t="s">
        <v>12</v>
      </c>
      <c r="E25" s="86" t="s">
        <v>338</v>
      </c>
      <c r="F25" s="295">
        <v>-1000</v>
      </c>
      <c r="G25" s="314">
        <v>42000</v>
      </c>
      <c r="H25" s="315">
        <v>41096</v>
      </c>
      <c r="I25" s="297">
        <f>G25-H25</f>
        <v>904</v>
      </c>
      <c r="J25" s="297">
        <f>$F25*I25</f>
        <v>-904000</v>
      </c>
      <c r="K25" s="297">
        <f>J25/1000000</f>
        <v>-0.904</v>
      </c>
      <c r="L25" s="314">
        <v>996615</v>
      </c>
      <c r="M25" s="315">
        <v>996616</v>
      </c>
      <c r="N25" s="297">
        <f>L25-M25</f>
        <v>-1</v>
      </c>
      <c r="O25" s="297">
        <f>$F25*N25</f>
        <v>1000</v>
      </c>
      <c r="P25" s="297">
        <f>O25/1000000</f>
        <v>0.001</v>
      </c>
      <c r="Q25" s="450"/>
    </row>
    <row r="26" spans="1:17" ht="17.25" customHeight="1">
      <c r="A26" s="245"/>
      <c r="B26" s="287"/>
      <c r="C26" s="288"/>
      <c r="D26" s="114"/>
      <c r="E26" s="86"/>
      <c r="F26" s="295">
        <v>-1000</v>
      </c>
      <c r="G26" s="314">
        <v>39143</v>
      </c>
      <c r="H26" s="315">
        <v>39022</v>
      </c>
      <c r="I26" s="297">
        <f>G26-H26</f>
        <v>121</v>
      </c>
      <c r="J26" s="297">
        <f>$F26*I26</f>
        <v>-121000</v>
      </c>
      <c r="K26" s="297">
        <f>J26/1000000</f>
        <v>-0.121</v>
      </c>
      <c r="L26" s="314"/>
      <c r="M26" s="315"/>
      <c r="N26" s="297"/>
      <c r="O26" s="297"/>
      <c r="P26" s="297"/>
      <c r="Q26" s="450"/>
    </row>
    <row r="27" spans="1:17" ht="17.25" customHeight="1">
      <c r="A27" s="245">
        <v>17</v>
      </c>
      <c r="B27" s="287" t="s">
        <v>16</v>
      </c>
      <c r="C27" s="288">
        <v>5129959</v>
      </c>
      <c r="D27" s="114" t="s">
        <v>12</v>
      </c>
      <c r="E27" s="86" t="s">
        <v>338</v>
      </c>
      <c r="F27" s="295">
        <v>-500</v>
      </c>
      <c r="G27" s="314">
        <v>39849</v>
      </c>
      <c r="H27" s="315">
        <v>32567</v>
      </c>
      <c r="I27" s="315">
        <f>G27-H27</f>
        <v>7282</v>
      </c>
      <c r="J27" s="315">
        <f>$F27*I27</f>
        <v>-3641000</v>
      </c>
      <c r="K27" s="315">
        <f>J27/1000000</f>
        <v>-3.641</v>
      </c>
      <c r="L27" s="314">
        <v>21219</v>
      </c>
      <c r="M27" s="315">
        <v>21219</v>
      </c>
      <c r="N27" s="315">
        <f>L27-M27</f>
        <v>0</v>
      </c>
      <c r="O27" s="315">
        <f>$F27*N27</f>
        <v>0</v>
      </c>
      <c r="P27" s="315">
        <f>O27/1000000</f>
        <v>0</v>
      </c>
      <c r="Q27" s="450"/>
    </row>
    <row r="28" spans="1:17" ht="17.25" customHeight="1">
      <c r="A28" s="245">
        <v>18</v>
      </c>
      <c r="B28" s="287" t="s">
        <v>17</v>
      </c>
      <c r="C28" s="288">
        <v>4864988</v>
      </c>
      <c r="D28" s="114" t="s">
        <v>12</v>
      </c>
      <c r="E28" s="86" t="s">
        <v>338</v>
      </c>
      <c r="F28" s="295">
        <v>-2000</v>
      </c>
      <c r="G28" s="314">
        <v>9064</v>
      </c>
      <c r="H28" s="315">
        <v>8564</v>
      </c>
      <c r="I28" s="297">
        <f>G28-H28</f>
        <v>500</v>
      </c>
      <c r="J28" s="297">
        <f>$F28*I28</f>
        <v>-1000000</v>
      </c>
      <c r="K28" s="315">
        <f>J28/1000000</f>
        <v>-1</v>
      </c>
      <c r="L28" s="314">
        <v>997380</v>
      </c>
      <c r="M28" s="315">
        <v>997380</v>
      </c>
      <c r="N28" s="297">
        <f>L28-M28</f>
        <v>0</v>
      </c>
      <c r="O28" s="297">
        <f>$F28*N28</f>
        <v>0</v>
      </c>
      <c r="P28" s="297">
        <f>O28/1000000</f>
        <v>0</v>
      </c>
      <c r="Q28" s="450"/>
    </row>
    <row r="29" spans="1:17" ht="17.25" customHeight="1">
      <c r="A29" s="245">
        <v>19</v>
      </c>
      <c r="B29" s="287" t="s">
        <v>162</v>
      </c>
      <c r="C29" s="288">
        <v>5295572</v>
      </c>
      <c r="D29" s="114" t="s">
        <v>12</v>
      </c>
      <c r="E29" s="86" t="s">
        <v>338</v>
      </c>
      <c r="F29" s="295">
        <v>-1000</v>
      </c>
      <c r="G29" s="314">
        <v>1000863</v>
      </c>
      <c r="H29" s="315">
        <v>999384</v>
      </c>
      <c r="I29" s="315">
        <f>G29-H29</f>
        <v>1479</v>
      </c>
      <c r="J29" s="315">
        <f>$F29*I29</f>
        <v>-1479000</v>
      </c>
      <c r="K29" s="315">
        <f>J29/1000000</f>
        <v>-1.479</v>
      </c>
      <c r="L29" s="314">
        <v>845956</v>
      </c>
      <c r="M29" s="315">
        <v>845956</v>
      </c>
      <c r="N29" s="315">
        <f>L29-M29</f>
        <v>0</v>
      </c>
      <c r="O29" s="315">
        <f>$F29*N29</f>
        <v>0</v>
      </c>
      <c r="P29" s="315">
        <f>O29/1000000</f>
        <v>0</v>
      </c>
      <c r="Q29" s="450"/>
    </row>
    <row r="30" spans="2:17" ht="17.25" customHeight="1">
      <c r="B30" s="289" t="s">
        <v>438</v>
      </c>
      <c r="C30" s="288"/>
      <c r="D30" s="114"/>
      <c r="E30" s="86"/>
      <c r="F30" s="295"/>
      <c r="G30" s="314"/>
      <c r="H30" s="315"/>
      <c r="I30" s="315"/>
      <c r="J30" s="315"/>
      <c r="K30" s="315"/>
      <c r="L30" s="314"/>
      <c r="M30" s="315"/>
      <c r="N30" s="315"/>
      <c r="O30" s="315"/>
      <c r="P30" s="315"/>
      <c r="Q30" s="450"/>
    </row>
    <row r="31" spans="1:17" ht="17.25" customHeight="1">
      <c r="A31" s="245">
        <v>20</v>
      </c>
      <c r="B31" s="287" t="s">
        <v>15</v>
      </c>
      <c r="C31" s="288">
        <v>5128451</v>
      </c>
      <c r="D31" s="114" t="s">
        <v>12</v>
      </c>
      <c r="E31" s="86" t="s">
        <v>338</v>
      </c>
      <c r="F31" s="295">
        <v>-1000</v>
      </c>
      <c r="G31" s="314">
        <v>0</v>
      </c>
      <c r="H31" s="254">
        <v>0</v>
      </c>
      <c r="I31" s="297">
        <f>G31-H31</f>
        <v>0</v>
      </c>
      <c r="J31" s="297">
        <f>$F31*I31</f>
        <v>0</v>
      </c>
      <c r="K31" s="297">
        <f>J31/1000000</f>
        <v>0</v>
      </c>
      <c r="L31" s="314">
        <v>0</v>
      </c>
      <c r="M31" s="254">
        <v>0</v>
      </c>
      <c r="N31" s="297">
        <f>L31-M31</f>
        <v>0</v>
      </c>
      <c r="O31" s="297">
        <f>$F31*N31</f>
        <v>0</v>
      </c>
      <c r="P31" s="297">
        <f>O31/1000000</f>
        <v>0</v>
      </c>
      <c r="Q31" s="450"/>
    </row>
    <row r="32" spans="1:17" ht="17.25" customHeight="1">
      <c r="A32" s="245">
        <v>21</v>
      </c>
      <c r="B32" s="287" t="s">
        <v>16</v>
      </c>
      <c r="C32" s="288">
        <v>5128459</v>
      </c>
      <c r="D32" s="114" t="s">
        <v>12</v>
      </c>
      <c r="E32" s="86" t="s">
        <v>338</v>
      </c>
      <c r="F32" s="295">
        <v>-800</v>
      </c>
      <c r="G32" s="314">
        <v>21971</v>
      </c>
      <c r="H32" s="254">
        <v>13774</v>
      </c>
      <c r="I32" s="297">
        <f>G32-H32</f>
        <v>8197</v>
      </c>
      <c r="J32" s="297">
        <f>$F32*I32</f>
        <v>-6557600</v>
      </c>
      <c r="K32" s="297">
        <f>J32/1000000</f>
        <v>-6.5576</v>
      </c>
      <c r="L32" s="314">
        <v>998996</v>
      </c>
      <c r="M32" s="254">
        <v>998996</v>
      </c>
      <c r="N32" s="297">
        <f>L32-M32</f>
        <v>0</v>
      </c>
      <c r="O32" s="297">
        <f>$F32*N32</f>
        <v>0</v>
      </c>
      <c r="P32" s="297">
        <f>O32/1000000</f>
        <v>0</v>
      </c>
      <c r="Q32" s="450"/>
    </row>
    <row r="33" spans="1:17" ht="17.25" customHeight="1">
      <c r="A33" s="245"/>
      <c r="B33" s="259" t="s">
        <v>164</v>
      </c>
      <c r="C33" s="288"/>
      <c r="D33" s="75"/>
      <c r="E33" s="75"/>
      <c r="F33" s="295"/>
      <c r="G33" s="382"/>
      <c r="H33" s="385"/>
      <c r="I33" s="297"/>
      <c r="J33" s="297"/>
      <c r="K33" s="297"/>
      <c r="L33" s="299"/>
      <c r="M33" s="297"/>
      <c r="N33" s="297"/>
      <c r="O33" s="297"/>
      <c r="P33" s="297"/>
      <c r="Q33" s="436"/>
    </row>
    <row r="34" spans="1:17" ht="17.25" customHeight="1">
      <c r="A34" s="245">
        <v>22</v>
      </c>
      <c r="B34" s="287" t="s">
        <v>15</v>
      </c>
      <c r="C34" s="288">
        <v>5295151</v>
      </c>
      <c r="D34" s="114" t="s">
        <v>12</v>
      </c>
      <c r="E34" s="86" t="s">
        <v>338</v>
      </c>
      <c r="F34" s="295">
        <v>-1000</v>
      </c>
      <c r="G34" s="314">
        <v>2592</v>
      </c>
      <c r="H34" s="254">
        <v>1827</v>
      </c>
      <c r="I34" s="297">
        <f aca="true" t="shared" si="6" ref="I34:I43">G34-H34</f>
        <v>765</v>
      </c>
      <c r="J34" s="297">
        <f aca="true" t="shared" si="7" ref="J34:J43">$F34*I34</f>
        <v>-765000</v>
      </c>
      <c r="K34" s="297">
        <f aca="true" t="shared" si="8" ref="K34:K43">J34/1000000</f>
        <v>-0.765</v>
      </c>
      <c r="L34" s="314">
        <v>963207</v>
      </c>
      <c r="M34" s="254">
        <v>963245</v>
      </c>
      <c r="N34" s="297">
        <f aca="true" t="shared" si="9" ref="N34:N43">L34-M34</f>
        <v>-38</v>
      </c>
      <c r="O34" s="297">
        <f aca="true" t="shared" si="10" ref="O34:O43">$F34*N34</f>
        <v>38000</v>
      </c>
      <c r="P34" s="297">
        <f aca="true" t="shared" si="11" ref="P34:P43">O34/1000000</f>
        <v>0.038</v>
      </c>
      <c r="Q34" s="445"/>
    </row>
    <row r="35" spans="1:17" ht="17.25" customHeight="1">
      <c r="A35" s="245">
        <v>23</v>
      </c>
      <c r="B35" s="287" t="s">
        <v>16</v>
      </c>
      <c r="C35" s="288">
        <v>4865036</v>
      </c>
      <c r="D35" s="114" t="s">
        <v>12</v>
      </c>
      <c r="E35" s="86" t="s">
        <v>338</v>
      </c>
      <c r="F35" s="295">
        <v>-1000</v>
      </c>
      <c r="G35" s="314">
        <v>997780</v>
      </c>
      <c r="H35" s="254">
        <v>998250</v>
      </c>
      <c r="I35" s="297">
        <f>G35-H35</f>
        <v>-470</v>
      </c>
      <c r="J35" s="297">
        <f>$F35*I35</f>
        <v>470000</v>
      </c>
      <c r="K35" s="297">
        <f>J35/1000000</f>
        <v>0.47</v>
      </c>
      <c r="L35" s="314">
        <v>995978</v>
      </c>
      <c r="M35" s="254">
        <v>996001</v>
      </c>
      <c r="N35" s="297">
        <f>L35-M35</f>
        <v>-23</v>
      </c>
      <c r="O35" s="297">
        <f>$F35*N35</f>
        <v>23000</v>
      </c>
      <c r="P35" s="297">
        <f>O35/1000000</f>
        <v>0.023</v>
      </c>
      <c r="Q35" s="436"/>
    </row>
    <row r="36" spans="1:17" ht="17.25" customHeight="1">
      <c r="A36" s="245">
        <v>24</v>
      </c>
      <c r="B36" s="287" t="s">
        <v>17</v>
      </c>
      <c r="C36" s="288">
        <v>5295147</v>
      </c>
      <c r="D36" s="114" t="s">
        <v>12</v>
      </c>
      <c r="E36" s="86" t="s">
        <v>338</v>
      </c>
      <c r="F36" s="295">
        <v>-1000</v>
      </c>
      <c r="G36" s="314">
        <v>974849</v>
      </c>
      <c r="H36" s="254">
        <v>974454</v>
      </c>
      <c r="I36" s="297">
        <f t="shared" si="6"/>
        <v>395</v>
      </c>
      <c r="J36" s="297">
        <f t="shared" si="7"/>
        <v>-395000</v>
      </c>
      <c r="K36" s="297">
        <f t="shared" si="8"/>
        <v>-0.395</v>
      </c>
      <c r="L36" s="314">
        <v>987165</v>
      </c>
      <c r="M36" s="254">
        <v>987185</v>
      </c>
      <c r="N36" s="297">
        <f t="shared" si="9"/>
        <v>-20</v>
      </c>
      <c r="O36" s="297">
        <f t="shared" si="10"/>
        <v>20000</v>
      </c>
      <c r="P36" s="297">
        <f t="shared" si="11"/>
        <v>0.02</v>
      </c>
      <c r="Q36" s="436"/>
    </row>
    <row r="37" spans="1:17" ht="17.25" customHeight="1">
      <c r="A37" s="245">
        <v>25</v>
      </c>
      <c r="B37" s="261" t="s">
        <v>162</v>
      </c>
      <c r="C37" s="288">
        <v>4865001</v>
      </c>
      <c r="D37" s="75" t="s">
        <v>12</v>
      </c>
      <c r="E37" s="86" t="s">
        <v>338</v>
      </c>
      <c r="F37" s="295">
        <v>-1000</v>
      </c>
      <c r="G37" s="314">
        <v>472</v>
      </c>
      <c r="H37" s="254">
        <v>504</v>
      </c>
      <c r="I37" s="297">
        <f t="shared" si="6"/>
        <v>-32</v>
      </c>
      <c r="J37" s="297">
        <f t="shared" si="7"/>
        <v>32000</v>
      </c>
      <c r="K37" s="297">
        <f t="shared" si="8"/>
        <v>0.032</v>
      </c>
      <c r="L37" s="314">
        <v>998436</v>
      </c>
      <c r="M37" s="254">
        <v>998540</v>
      </c>
      <c r="N37" s="297">
        <f t="shared" si="9"/>
        <v>-104</v>
      </c>
      <c r="O37" s="297">
        <f t="shared" si="10"/>
        <v>104000</v>
      </c>
      <c r="P37" s="297">
        <f t="shared" si="11"/>
        <v>0.104</v>
      </c>
      <c r="Q37" s="712"/>
    </row>
    <row r="38" spans="2:17" ht="17.25" customHeight="1">
      <c r="B38" s="259" t="s">
        <v>458</v>
      </c>
      <c r="C38" s="288"/>
      <c r="D38" s="75"/>
      <c r="E38" s="86"/>
      <c r="F38" s="295"/>
      <c r="G38" s="314"/>
      <c r="H38" s="315"/>
      <c r="I38" s="297"/>
      <c r="J38" s="297"/>
      <c r="K38" s="297"/>
      <c r="L38" s="314"/>
      <c r="M38" s="315"/>
      <c r="N38" s="297"/>
      <c r="O38" s="297"/>
      <c r="P38" s="297"/>
      <c r="Q38" s="712"/>
    </row>
    <row r="39" spans="1:17" ht="17.25" customHeight="1">
      <c r="A39" s="245">
        <v>26</v>
      </c>
      <c r="B39" s="261" t="s">
        <v>459</v>
      </c>
      <c r="C39" s="288">
        <v>5295131</v>
      </c>
      <c r="D39" s="75" t="s">
        <v>12</v>
      </c>
      <c r="E39" s="86" t="s">
        <v>338</v>
      </c>
      <c r="F39" s="295">
        <v>-1000</v>
      </c>
      <c r="G39" s="314">
        <v>955</v>
      </c>
      <c r="H39" s="254">
        <v>332</v>
      </c>
      <c r="I39" s="297">
        <f t="shared" si="6"/>
        <v>623</v>
      </c>
      <c r="J39" s="297">
        <f t="shared" si="7"/>
        <v>-623000</v>
      </c>
      <c r="K39" s="297">
        <f t="shared" si="8"/>
        <v>-0.623</v>
      </c>
      <c r="L39" s="314">
        <v>999999</v>
      </c>
      <c r="M39" s="254">
        <v>999999</v>
      </c>
      <c r="N39" s="297">
        <f t="shared" si="9"/>
        <v>0</v>
      </c>
      <c r="O39" s="297">
        <f t="shared" si="10"/>
        <v>0</v>
      </c>
      <c r="P39" s="297">
        <f t="shared" si="11"/>
        <v>0</v>
      </c>
      <c r="Q39" s="712"/>
    </row>
    <row r="40" spans="1:17" ht="17.25" customHeight="1">
      <c r="A40" s="245">
        <v>27</v>
      </c>
      <c r="B40" s="261" t="s">
        <v>460</v>
      </c>
      <c r="C40" s="288">
        <v>5295139</v>
      </c>
      <c r="D40" s="75" t="s">
        <v>12</v>
      </c>
      <c r="E40" s="86" t="s">
        <v>338</v>
      </c>
      <c r="F40" s="295">
        <v>-1000</v>
      </c>
      <c r="G40" s="314">
        <v>8</v>
      </c>
      <c r="H40" s="254">
        <v>8</v>
      </c>
      <c r="I40" s="297">
        <f t="shared" si="6"/>
        <v>0</v>
      </c>
      <c r="J40" s="297">
        <f t="shared" si="7"/>
        <v>0</v>
      </c>
      <c r="K40" s="297">
        <f t="shared" si="8"/>
        <v>0</v>
      </c>
      <c r="L40" s="314">
        <v>0</v>
      </c>
      <c r="M40" s="254">
        <v>0</v>
      </c>
      <c r="N40" s="297">
        <f t="shared" si="9"/>
        <v>0</v>
      </c>
      <c r="O40" s="297">
        <f t="shared" si="10"/>
        <v>0</v>
      </c>
      <c r="P40" s="297">
        <f t="shared" si="11"/>
        <v>0</v>
      </c>
      <c r="Q40" s="712"/>
    </row>
    <row r="41" spans="1:17" ht="17.25" customHeight="1">
      <c r="A41" s="245">
        <v>28</v>
      </c>
      <c r="B41" s="261" t="s">
        <v>461</v>
      </c>
      <c r="C41" s="288">
        <v>5295173</v>
      </c>
      <c r="D41" s="75" t="s">
        <v>12</v>
      </c>
      <c r="E41" s="86" t="s">
        <v>338</v>
      </c>
      <c r="F41" s="295">
        <v>-1000</v>
      </c>
      <c r="G41" s="314">
        <v>38233</v>
      </c>
      <c r="H41" s="254">
        <v>37329</v>
      </c>
      <c r="I41" s="297">
        <f t="shared" si="6"/>
        <v>904</v>
      </c>
      <c r="J41" s="297">
        <f t="shared" si="7"/>
        <v>-904000</v>
      </c>
      <c r="K41" s="297">
        <f t="shared" si="8"/>
        <v>-0.904</v>
      </c>
      <c r="L41" s="314">
        <v>999999</v>
      </c>
      <c r="M41" s="254">
        <v>999999</v>
      </c>
      <c r="N41" s="297">
        <f t="shared" si="9"/>
        <v>0</v>
      </c>
      <c r="O41" s="297">
        <f t="shared" si="10"/>
        <v>0</v>
      </c>
      <c r="P41" s="297">
        <f t="shared" si="11"/>
        <v>0</v>
      </c>
      <c r="Q41" s="712"/>
    </row>
    <row r="42" spans="1:17" ht="17.25" customHeight="1">
      <c r="A42" s="245"/>
      <c r="B42" s="261"/>
      <c r="C42" s="288"/>
      <c r="D42" s="75"/>
      <c r="E42" s="86"/>
      <c r="F42" s="295">
        <v>-1000</v>
      </c>
      <c r="G42" s="314">
        <v>36206</v>
      </c>
      <c r="H42" s="254">
        <v>33187</v>
      </c>
      <c r="I42" s="297">
        <f t="shared" si="6"/>
        <v>3019</v>
      </c>
      <c r="J42" s="297">
        <f>$F42*I42</f>
        <v>-3019000</v>
      </c>
      <c r="K42" s="297">
        <f>J42/1000000</f>
        <v>-3.019</v>
      </c>
      <c r="L42" s="314"/>
      <c r="M42" s="254"/>
      <c r="N42" s="297"/>
      <c r="O42" s="297"/>
      <c r="P42" s="297"/>
      <c r="Q42" s="712"/>
    </row>
    <row r="43" spans="1:17" ht="17.25" customHeight="1">
      <c r="A43" s="245">
        <v>29</v>
      </c>
      <c r="B43" s="261" t="s">
        <v>462</v>
      </c>
      <c r="C43" s="288">
        <v>4902501</v>
      </c>
      <c r="D43" s="75" t="s">
        <v>12</v>
      </c>
      <c r="E43" s="86" t="s">
        <v>338</v>
      </c>
      <c r="F43" s="295">
        <v>-3333.33</v>
      </c>
      <c r="G43" s="314">
        <v>4133</v>
      </c>
      <c r="H43" s="254">
        <v>3532</v>
      </c>
      <c r="I43" s="297">
        <f t="shared" si="6"/>
        <v>601</v>
      </c>
      <c r="J43" s="297">
        <f t="shared" si="7"/>
        <v>-2003331.3299999998</v>
      </c>
      <c r="K43" s="297">
        <f t="shared" si="8"/>
        <v>-2.00333133</v>
      </c>
      <c r="L43" s="314">
        <v>0</v>
      </c>
      <c r="M43" s="254">
        <v>0</v>
      </c>
      <c r="N43" s="297">
        <f t="shared" si="9"/>
        <v>0</v>
      </c>
      <c r="O43" s="297">
        <f t="shared" si="10"/>
        <v>0</v>
      </c>
      <c r="P43" s="297">
        <f t="shared" si="11"/>
        <v>0</v>
      </c>
      <c r="Q43" s="712"/>
    </row>
    <row r="44" spans="1:17" ht="17.25" customHeight="1">
      <c r="A44" s="245"/>
      <c r="B44" s="289" t="s">
        <v>165</v>
      </c>
      <c r="C44" s="288"/>
      <c r="D44" s="114"/>
      <c r="E44" s="114"/>
      <c r="F44" s="295"/>
      <c r="G44" s="382"/>
      <c r="H44" s="385"/>
      <c r="I44" s="297"/>
      <c r="J44" s="297"/>
      <c r="K44" s="297"/>
      <c r="L44" s="299"/>
      <c r="M44" s="297"/>
      <c r="N44" s="297"/>
      <c r="O44" s="297"/>
      <c r="P44" s="297"/>
      <c r="Q44" s="436"/>
    </row>
    <row r="45" spans="2:17" ht="17.25" customHeight="1">
      <c r="B45" s="289" t="s">
        <v>38</v>
      </c>
      <c r="C45" s="288"/>
      <c r="D45" s="114"/>
      <c r="E45" s="114"/>
      <c r="F45" s="295"/>
      <c r="G45" s="382"/>
      <c r="H45" s="385"/>
      <c r="I45" s="297"/>
      <c r="J45" s="297"/>
      <c r="K45" s="297"/>
      <c r="L45" s="299"/>
      <c r="M45" s="297"/>
      <c r="N45" s="297"/>
      <c r="O45" s="297"/>
      <c r="P45" s="297"/>
      <c r="Q45" s="436"/>
    </row>
    <row r="46" spans="1:17" ht="17.25" customHeight="1">
      <c r="A46" s="245">
        <v>30</v>
      </c>
      <c r="B46" s="287" t="s">
        <v>166</v>
      </c>
      <c r="C46" s="288">
        <v>5128435</v>
      </c>
      <c r="D46" s="114" t="s">
        <v>12</v>
      </c>
      <c r="E46" s="86" t="s">
        <v>338</v>
      </c>
      <c r="F46" s="295">
        <v>800</v>
      </c>
      <c r="G46" s="314">
        <v>124</v>
      </c>
      <c r="H46" s="315">
        <v>210</v>
      </c>
      <c r="I46" s="297">
        <f>G46-H46</f>
        <v>-86</v>
      </c>
      <c r="J46" s="297">
        <f>$F46*I46</f>
        <v>-68800</v>
      </c>
      <c r="K46" s="297">
        <f>J46/1000000</f>
        <v>-0.0688</v>
      </c>
      <c r="L46" s="314">
        <v>9040</v>
      </c>
      <c r="M46" s="315">
        <v>9013</v>
      </c>
      <c r="N46" s="297">
        <f>L46-M46</f>
        <v>27</v>
      </c>
      <c r="O46" s="297">
        <f>$F46*N46</f>
        <v>21600</v>
      </c>
      <c r="P46" s="297">
        <f>O46/1000000</f>
        <v>0.0216</v>
      </c>
      <c r="Q46" s="436"/>
    </row>
    <row r="47" spans="1:17" ht="17.25" customHeight="1">
      <c r="A47" s="245"/>
      <c r="B47" s="259" t="s">
        <v>167</v>
      </c>
      <c r="C47" s="288"/>
      <c r="D47" s="75"/>
      <c r="E47" s="75"/>
      <c r="F47" s="295"/>
      <c r="G47" s="382"/>
      <c r="H47" s="385"/>
      <c r="I47" s="297"/>
      <c r="J47" s="297"/>
      <c r="K47" s="297"/>
      <c r="L47" s="299"/>
      <c r="M47" s="297"/>
      <c r="N47" s="297"/>
      <c r="O47" s="297"/>
      <c r="P47" s="297"/>
      <c r="Q47" s="436"/>
    </row>
    <row r="48" spans="1:17" ht="17.25" customHeight="1">
      <c r="A48" s="790">
        <v>31</v>
      </c>
      <c r="B48" s="261" t="s">
        <v>15</v>
      </c>
      <c r="C48" s="288">
        <v>5269210</v>
      </c>
      <c r="D48" s="75" t="s">
        <v>12</v>
      </c>
      <c r="E48" s="86" t="s">
        <v>338</v>
      </c>
      <c r="F48" s="295">
        <v>-1000</v>
      </c>
      <c r="G48" s="314">
        <v>977191</v>
      </c>
      <c r="H48" s="315">
        <v>977263</v>
      </c>
      <c r="I48" s="297">
        <f>G48-H48</f>
        <v>-72</v>
      </c>
      <c r="J48" s="297">
        <f>$F48*I48</f>
        <v>72000</v>
      </c>
      <c r="K48" s="297">
        <f>J48/1000000</f>
        <v>0.072</v>
      </c>
      <c r="L48" s="314">
        <v>968992</v>
      </c>
      <c r="M48" s="315">
        <v>968992</v>
      </c>
      <c r="N48" s="297">
        <f>L48-M48</f>
        <v>0</v>
      </c>
      <c r="O48" s="297">
        <f>$F48*N48</f>
        <v>0</v>
      </c>
      <c r="P48" s="297">
        <f>O48/1000000</f>
        <v>0</v>
      </c>
      <c r="Q48" s="436"/>
    </row>
    <row r="49" spans="1:17" ht="17.25" customHeight="1">
      <c r="A49" s="245">
        <v>32</v>
      </c>
      <c r="B49" s="287" t="s">
        <v>16</v>
      </c>
      <c r="C49" s="288">
        <v>5269211</v>
      </c>
      <c r="D49" s="114" t="s">
        <v>12</v>
      </c>
      <c r="E49" s="86" t="s">
        <v>338</v>
      </c>
      <c r="F49" s="295">
        <v>-1000</v>
      </c>
      <c r="G49" s="253">
        <v>991515</v>
      </c>
      <c r="H49" s="254">
        <v>991515</v>
      </c>
      <c r="I49" s="297">
        <f>G49-H49</f>
        <v>0</v>
      </c>
      <c r="J49" s="297">
        <f>$F49*I49</f>
        <v>0</v>
      </c>
      <c r="K49" s="297">
        <f>J49/1000000</f>
        <v>0</v>
      </c>
      <c r="L49" s="253">
        <v>985938</v>
      </c>
      <c r="M49" s="254">
        <v>985938</v>
      </c>
      <c r="N49" s="297">
        <f>L49-M49</f>
        <v>0</v>
      </c>
      <c r="O49" s="297">
        <f>$F49*N49</f>
        <v>0</v>
      </c>
      <c r="P49" s="297">
        <f>O49/1000000</f>
        <v>0</v>
      </c>
      <c r="Q49" s="670"/>
    </row>
    <row r="50" spans="1:17" ht="17.25" customHeight="1">
      <c r="A50" s="245"/>
      <c r="B50" s="287" t="s">
        <v>17</v>
      </c>
      <c r="C50" s="288">
        <v>5269209</v>
      </c>
      <c r="D50" s="114" t="s">
        <v>12</v>
      </c>
      <c r="E50" s="86" t="s">
        <v>338</v>
      </c>
      <c r="F50" s="295">
        <v>-1000</v>
      </c>
      <c r="G50" s="314">
        <v>985845</v>
      </c>
      <c r="H50" s="315">
        <v>984042</v>
      </c>
      <c r="I50" s="297">
        <f>G50-H50</f>
        <v>1803</v>
      </c>
      <c r="J50" s="297">
        <f>$F50*I50</f>
        <v>-1803000</v>
      </c>
      <c r="K50" s="297">
        <f>J50/1000000</f>
        <v>-1.803</v>
      </c>
      <c r="L50" s="314">
        <v>985012</v>
      </c>
      <c r="M50" s="315">
        <v>985012</v>
      </c>
      <c r="N50" s="297">
        <f>L50-M50</f>
        <v>0</v>
      </c>
      <c r="O50" s="297">
        <f>$F50*N50</f>
        <v>0</v>
      </c>
      <c r="P50" s="297">
        <f>O50/1000000</f>
        <v>0</v>
      </c>
      <c r="Q50" s="670"/>
    </row>
    <row r="51" spans="1:17" ht="17.25" customHeight="1">
      <c r="A51" s="260"/>
      <c r="B51" s="287"/>
      <c r="C51" s="288"/>
      <c r="D51" s="114"/>
      <c r="E51" s="86"/>
      <c r="F51" s="295">
        <v>-1000</v>
      </c>
      <c r="G51" s="314"/>
      <c r="H51" s="315"/>
      <c r="I51" s="297"/>
      <c r="J51" s="297"/>
      <c r="K51" s="297"/>
      <c r="L51" s="314">
        <v>993976</v>
      </c>
      <c r="M51" s="315">
        <v>993976</v>
      </c>
      <c r="N51" s="297">
        <f>L51-M51</f>
        <v>0</v>
      </c>
      <c r="O51" s="297">
        <f>$F51*N51</f>
        <v>0</v>
      </c>
      <c r="P51" s="297">
        <f>O51/1000000</f>
        <v>0</v>
      </c>
      <c r="Q51" s="670"/>
    </row>
    <row r="52" spans="2:17" ht="17.25" customHeight="1">
      <c r="B52" s="259" t="s">
        <v>468</v>
      </c>
      <c r="C52" s="288"/>
      <c r="D52" s="114"/>
      <c r="E52" s="86"/>
      <c r="F52" s="295"/>
      <c r="G52" s="314"/>
      <c r="H52" s="315"/>
      <c r="I52" s="297"/>
      <c r="J52" s="297"/>
      <c r="K52" s="297"/>
      <c r="L52" s="314"/>
      <c r="M52" s="315"/>
      <c r="N52" s="297"/>
      <c r="O52" s="297"/>
      <c r="P52" s="297"/>
      <c r="Q52" s="670"/>
    </row>
    <row r="53" spans="1:17" ht="17.25" customHeight="1">
      <c r="A53" s="245">
        <v>33</v>
      </c>
      <c r="B53" s="261" t="s">
        <v>461</v>
      </c>
      <c r="C53" s="288">
        <v>5128460</v>
      </c>
      <c r="D53" s="75" t="s">
        <v>12</v>
      </c>
      <c r="E53" s="86" t="s">
        <v>338</v>
      </c>
      <c r="F53" s="295">
        <v>-800</v>
      </c>
      <c r="G53" s="314">
        <v>2858</v>
      </c>
      <c r="H53" s="315">
        <v>1979</v>
      </c>
      <c r="I53" s="297">
        <f>G53-H53</f>
        <v>879</v>
      </c>
      <c r="J53" s="297">
        <f>$F53*I53</f>
        <v>-703200</v>
      </c>
      <c r="K53" s="297">
        <f>J53/1000000</f>
        <v>-0.7032</v>
      </c>
      <c r="L53" s="314">
        <v>0</v>
      </c>
      <c r="M53" s="315">
        <v>0</v>
      </c>
      <c r="N53" s="297">
        <f>L53-M53</f>
        <v>0</v>
      </c>
      <c r="O53" s="297">
        <f>$F53*N53</f>
        <v>0</v>
      </c>
      <c r="P53" s="297">
        <f>O53/1000000</f>
        <v>0</v>
      </c>
      <c r="Q53" s="670"/>
    </row>
    <row r="54" spans="1:17" ht="17.25" customHeight="1">
      <c r="A54" s="245">
        <v>34</v>
      </c>
      <c r="B54" s="261" t="s">
        <v>462</v>
      </c>
      <c r="C54" s="288">
        <v>5295149</v>
      </c>
      <c r="D54" s="75" t="s">
        <v>12</v>
      </c>
      <c r="E54" s="86" t="s">
        <v>338</v>
      </c>
      <c r="F54" s="295">
        <v>-1600</v>
      </c>
      <c r="G54" s="314">
        <v>1939</v>
      </c>
      <c r="H54" s="315">
        <v>1482</v>
      </c>
      <c r="I54" s="297">
        <f>G54-H54</f>
        <v>457</v>
      </c>
      <c r="J54" s="297">
        <f>$F54*I54</f>
        <v>-731200</v>
      </c>
      <c r="K54" s="297">
        <f>J54/1000000</f>
        <v>-0.7312</v>
      </c>
      <c r="L54" s="314">
        <v>0</v>
      </c>
      <c r="M54" s="315">
        <v>0</v>
      </c>
      <c r="N54" s="297">
        <f>L54-M54</f>
        <v>0</v>
      </c>
      <c r="O54" s="297">
        <f>$F54*N54</f>
        <v>0</v>
      </c>
      <c r="P54" s="297">
        <f>O54/1000000</f>
        <v>0</v>
      </c>
      <c r="Q54" s="670"/>
    </row>
    <row r="55" spans="2:17" ht="17.25" customHeight="1">
      <c r="B55" s="289" t="s">
        <v>168</v>
      </c>
      <c r="C55" s="288"/>
      <c r="D55" s="114"/>
      <c r="E55" s="114"/>
      <c r="F55" s="293"/>
      <c r="G55" s="382"/>
      <c r="H55" s="385"/>
      <c r="I55" s="297"/>
      <c r="J55" s="297"/>
      <c r="K55" s="297"/>
      <c r="L55" s="299"/>
      <c r="M55" s="297"/>
      <c r="N55" s="297"/>
      <c r="O55" s="297"/>
      <c r="P55" s="297"/>
      <c r="Q55" s="436"/>
    </row>
    <row r="56" spans="1:17" ht="17.25" customHeight="1">
      <c r="A56" s="245">
        <v>35</v>
      </c>
      <c r="B56" s="287" t="s">
        <v>415</v>
      </c>
      <c r="C56" s="288">
        <v>4865010</v>
      </c>
      <c r="D56" s="114" t="s">
        <v>12</v>
      </c>
      <c r="E56" s="86" t="s">
        <v>338</v>
      </c>
      <c r="F56" s="295">
        <v>-1000</v>
      </c>
      <c r="G56" s="253">
        <v>996356</v>
      </c>
      <c r="H56" s="254">
        <v>996356</v>
      </c>
      <c r="I56" s="297">
        <f>G56-H56</f>
        <v>0</v>
      </c>
      <c r="J56" s="297">
        <f>$F56*I56</f>
        <v>0</v>
      </c>
      <c r="K56" s="297">
        <f>J56/1000000</f>
        <v>0</v>
      </c>
      <c r="L56" s="253">
        <v>995335</v>
      </c>
      <c r="M56" s="254">
        <v>995335</v>
      </c>
      <c r="N56" s="297">
        <f>L56-M56</f>
        <v>0</v>
      </c>
      <c r="O56" s="297">
        <f>$F56*N56</f>
        <v>0</v>
      </c>
      <c r="P56" s="297">
        <f>O56/1000000</f>
        <v>0</v>
      </c>
      <c r="Q56" s="436"/>
    </row>
    <row r="57" spans="1:17" ht="17.25" customHeight="1">
      <c r="A57" s="245">
        <v>36</v>
      </c>
      <c r="B57" s="287" t="s">
        <v>416</v>
      </c>
      <c r="C57" s="288">
        <v>5128458</v>
      </c>
      <c r="D57" s="114" t="s">
        <v>12</v>
      </c>
      <c r="E57" s="86" t="s">
        <v>338</v>
      </c>
      <c r="F57" s="295">
        <v>-500</v>
      </c>
      <c r="G57" s="314">
        <v>6362</v>
      </c>
      <c r="H57" s="315">
        <v>3564</v>
      </c>
      <c r="I57" s="297">
        <f>G57-H57</f>
        <v>2798</v>
      </c>
      <c r="J57" s="297">
        <f>$F57*I57</f>
        <v>-1399000</v>
      </c>
      <c r="K57" s="297">
        <f>J57/1000000</f>
        <v>-1.399</v>
      </c>
      <c r="L57" s="314">
        <v>999866</v>
      </c>
      <c r="M57" s="315">
        <v>999914</v>
      </c>
      <c r="N57" s="297">
        <f>L57-M57</f>
        <v>-48</v>
      </c>
      <c r="O57" s="297">
        <f>$F57*N57</f>
        <v>24000</v>
      </c>
      <c r="P57" s="297">
        <f>O57/1000000</f>
        <v>0.024</v>
      </c>
      <c r="Q57" s="436"/>
    </row>
    <row r="58" spans="1:17" ht="17.25" customHeight="1">
      <c r="A58" s="260">
        <v>37</v>
      </c>
      <c r="B58" s="261" t="s">
        <v>417</v>
      </c>
      <c r="C58" s="288">
        <v>4864933</v>
      </c>
      <c r="D58" s="75" t="s">
        <v>12</v>
      </c>
      <c r="E58" s="86" t="s">
        <v>338</v>
      </c>
      <c r="F58" s="295">
        <v>-1000</v>
      </c>
      <c r="G58" s="314">
        <v>15620</v>
      </c>
      <c r="H58" s="315">
        <v>14035</v>
      </c>
      <c r="I58" s="297">
        <f>G58-H58</f>
        <v>1585</v>
      </c>
      <c r="J58" s="297">
        <f>$F58*I58</f>
        <v>-1585000</v>
      </c>
      <c r="K58" s="297">
        <f>J58/1000000</f>
        <v>-1.585</v>
      </c>
      <c r="L58" s="314">
        <v>33167</v>
      </c>
      <c r="M58" s="315">
        <v>33167</v>
      </c>
      <c r="N58" s="297">
        <f>L58-M58</f>
        <v>0</v>
      </c>
      <c r="O58" s="297">
        <f>$F58*N58</f>
        <v>0</v>
      </c>
      <c r="P58" s="297">
        <f>O58/1000000</f>
        <v>0</v>
      </c>
      <c r="Q58" s="436"/>
    </row>
    <row r="59" spans="1:17" ht="17.25" customHeight="1">
      <c r="A59" s="260">
        <v>38</v>
      </c>
      <c r="B59" s="287" t="s">
        <v>418</v>
      </c>
      <c r="C59" s="288">
        <v>4864904</v>
      </c>
      <c r="D59" s="114" t="s">
        <v>12</v>
      </c>
      <c r="E59" s="86" t="s">
        <v>338</v>
      </c>
      <c r="F59" s="295">
        <v>-1000</v>
      </c>
      <c r="G59" s="314">
        <v>997433</v>
      </c>
      <c r="H59" s="315">
        <v>997025</v>
      </c>
      <c r="I59" s="297">
        <f>G59-H59</f>
        <v>408</v>
      </c>
      <c r="J59" s="297">
        <f>$F59*I59</f>
        <v>-408000</v>
      </c>
      <c r="K59" s="297">
        <f>J59/1000000</f>
        <v>-0.408</v>
      </c>
      <c r="L59" s="314">
        <v>996213</v>
      </c>
      <c r="M59" s="315">
        <v>996213</v>
      </c>
      <c r="N59" s="297">
        <f>L59-M59</f>
        <v>0</v>
      </c>
      <c r="O59" s="297">
        <f>$F59*N59</f>
        <v>0</v>
      </c>
      <c r="P59" s="297">
        <f>O59/1000000</f>
        <v>0</v>
      </c>
      <c r="Q59" s="436"/>
    </row>
    <row r="60" spans="1:17" ht="22.5" customHeight="1">
      <c r="A60" s="260">
        <v>39</v>
      </c>
      <c r="B60" s="287" t="s">
        <v>419</v>
      </c>
      <c r="C60" s="288">
        <v>4864942</v>
      </c>
      <c r="D60" s="114" t="s">
        <v>12</v>
      </c>
      <c r="E60" s="86" t="s">
        <v>338</v>
      </c>
      <c r="F60" s="297">
        <v>-1000</v>
      </c>
      <c r="G60" s="314">
        <v>998858</v>
      </c>
      <c r="H60" s="315">
        <v>998581</v>
      </c>
      <c r="I60" s="297">
        <f>G60-H60</f>
        <v>277</v>
      </c>
      <c r="J60" s="297">
        <f>$F60*I60</f>
        <v>-277000</v>
      </c>
      <c r="K60" s="297">
        <f>J60/1000000</f>
        <v>-0.277</v>
      </c>
      <c r="L60" s="314">
        <v>999745</v>
      </c>
      <c r="M60" s="315">
        <v>999745</v>
      </c>
      <c r="N60" s="297">
        <f>L60-M60</f>
        <v>0</v>
      </c>
      <c r="O60" s="297">
        <f>$F60*N60</f>
        <v>0</v>
      </c>
      <c r="P60" s="297">
        <f>O60/1000000</f>
        <v>0</v>
      </c>
      <c r="Q60" s="436"/>
    </row>
    <row r="61" spans="1:17" ht="18" customHeight="1" thickBot="1">
      <c r="A61" s="362" t="s">
        <v>327</v>
      </c>
      <c r="B61" s="290"/>
      <c r="C61" s="291"/>
      <c r="D61" s="237"/>
      <c r="E61" s="238"/>
      <c r="F61" s="295"/>
      <c r="G61" s="383"/>
      <c r="H61" s="384"/>
      <c r="I61" s="301"/>
      <c r="J61" s="301"/>
      <c r="K61" s="301"/>
      <c r="L61" s="301"/>
      <c r="M61" s="301"/>
      <c r="N61" s="301"/>
      <c r="O61" s="301"/>
      <c r="P61" s="555" t="str">
        <f>NDPL!$Q$1</f>
        <v>JANUARY-2019</v>
      </c>
      <c r="Q61" s="555"/>
    </row>
    <row r="62" spans="1:17" ht="14.25" customHeight="1" thickTop="1">
      <c r="A62" s="256"/>
      <c r="B62" s="259" t="s">
        <v>169</v>
      </c>
      <c r="C62" s="288"/>
      <c r="D62" s="75"/>
      <c r="E62" s="75"/>
      <c r="F62" s="375"/>
      <c r="G62" s="382"/>
      <c r="H62" s="385"/>
      <c r="I62" s="297"/>
      <c r="J62" s="297"/>
      <c r="K62" s="297"/>
      <c r="L62" s="299"/>
      <c r="M62" s="297"/>
      <c r="N62" s="297"/>
      <c r="O62" s="297"/>
      <c r="P62" s="297"/>
      <c r="Q62" s="424"/>
    </row>
    <row r="63" spans="1:17" ht="14.25" customHeight="1">
      <c r="A63" s="790">
        <v>40</v>
      </c>
      <c r="B63" s="287" t="s">
        <v>15</v>
      </c>
      <c r="C63" s="288">
        <v>4864962</v>
      </c>
      <c r="D63" s="114" t="s">
        <v>12</v>
      </c>
      <c r="E63" s="86" t="s">
        <v>338</v>
      </c>
      <c r="F63" s="295">
        <v>-1000</v>
      </c>
      <c r="G63" s="314">
        <v>22423</v>
      </c>
      <c r="H63" s="315">
        <v>17956</v>
      </c>
      <c r="I63" s="297">
        <f>G63-H63</f>
        <v>4467</v>
      </c>
      <c r="J63" s="297">
        <f>$F63*I63</f>
        <v>-4467000</v>
      </c>
      <c r="K63" s="297">
        <f>J63/1000000</f>
        <v>-4.467</v>
      </c>
      <c r="L63" s="314">
        <v>999885</v>
      </c>
      <c r="M63" s="315">
        <v>999885</v>
      </c>
      <c r="N63" s="297">
        <f>L63-M63</f>
        <v>0</v>
      </c>
      <c r="O63" s="297">
        <f>$F63*N63</f>
        <v>0</v>
      </c>
      <c r="P63" s="297">
        <f>O63/1000000</f>
        <v>0</v>
      </c>
      <c r="Q63" s="435"/>
    </row>
    <row r="64" spans="1:17" ht="14.25" customHeight="1">
      <c r="A64" s="245">
        <v>41</v>
      </c>
      <c r="B64" s="287" t="s">
        <v>16</v>
      </c>
      <c r="C64" s="288">
        <v>4865038</v>
      </c>
      <c r="D64" s="114" t="s">
        <v>12</v>
      </c>
      <c r="E64" s="86" t="s">
        <v>338</v>
      </c>
      <c r="F64" s="295">
        <v>-1000</v>
      </c>
      <c r="G64" s="314">
        <v>5107</v>
      </c>
      <c r="H64" s="315">
        <v>2654</v>
      </c>
      <c r="I64" s="297">
        <f>G64-H64</f>
        <v>2453</v>
      </c>
      <c r="J64" s="297">
        <f>$F64*I64</f>
        <v>-2453000</v>
      </c>
      <c r="K64" s="297">
        <f>J64/1000000</f>
        <v>-2.453</v>
      </c>
      <c r="L64" s="314">
        <v>999904</v>
      </c>
      <c r="M64" s="315">
        <v>999926</v>
      </c>
      <c r="N64" s="297">
        <f>L64-M64</f>
        <v>-22</v>
      </c>
      <c r="O64" s="297">
        <f>$F64*N64</f>
        <v>22000</v>
      </c>
      <c r="P64" s="297">
        <f>O64/1000000</f>
        <v>0.022</v>
      </c>
      <c r="Q64" s="424"/>
    </row>
    <row r="65" spans="1:17" ht="14.25" customHeight="1">
      <c r="A65" s="245">
        <v>42</v>
      </c>
      <c r="B65" s="287" t="s">
        <v>17</v>
      </c>
      <c r="C65" s="288">
        <v>4864979</v>
      </c>
      <c r="D65" s="114" t="s">
        <v>12</v>
      </c>
      <c r="E65" s="86" t="s">
        <v>338</v>
      </c>
      <c r="F65" s="295">
        <v>-2000</v>
      </c>
      <c r="G65" s="253">
        <v>52926</v>
      </c>
      <c r="H65" s="254">
        <v>52926</v>
      </c>
      <c r="I65" s="297">
        <f>G65-H65</f>
        <v>0</v>
      </c>
      <c r="J65" s="297">
        <f>$F65*I65</f>
        <v>0</v>
      </c>
      <c r="K65" s="297">
        <f>J65/1000000</f>
        <v>0</v>
      </c>
      <c r="L65" s="253">
        <v>969570</v>
      </c>
      <c r="M65" s="254">
        <v>969570</v>
      </c>
      <c r="N65" s="297">
        <f>L65-M65</f>
        <v>0</v>
      </c>
      <c r="O65" s="297">
        <f>$F65*N65</f>
        <v>0</v>
      </c>
      <c r="P65" s="297">
        <f>O65/1000000</f>
        <v>0</v>
      </c>
      <c r="Q65" s="451"/>
    </row>
    <row r="66" spans="2:17" ht="14.25" customHeight="1">
      <c r="B66" s="289" t="s">
        <v>170</v>
      </c>
      <c r="C66" s="288"/>
      <c r="D66" s="114"/>
      <c r="E66" s="114"/>
      <c r="F66" s="295"/>
      <c r="G66" s="382"/>
      <c r="H66" s="385"/>
      <c r="I66" s="297"/>
      <c r="J66" s="297"/>
      <c r="K66" s="297"/>
      <c r="L66" s="299"/>
      <c r="M66" s="297"/>
      <c r="N66" s="297"/>
      <c r="O66" s="297"/>
      <c r="P66" s="297"/>
      <c r="Q66" s="424"/>
    </row>
    <row r="67" spans="1:17" ht="14.25" customHeight="1">
      <c r="A67" s="245">
        <v>43</v>
      </c>
      <c r="B67" s="287" t="s">
        <v>15</v>
      </c>
      <c r="C67" s="288">
        <v>4865018</v>
      </c>
      <c r="D67" s="114" t="s">
        <v>12</v>
      </c>
      <c r="E67" s="86" t="s">
        <v>338</v>
      </c>
      <c r="F67" s="295">
        <v>-1000</v>
      </c>
      <c r="G67" s="314">
        <v>7444</v>
      </c>
      <c r="H67" s="254">
        <v>5915</v>
      </c>
      <c r="I67" s="297">
        <f>G67-H67</f>
        <v>1529</v>
      </c>
      <c r="J67" s="297">
        <f>$F67*I67</f>
        <v>-1529000</v>
      </c>
      <c r="K67" s="297">
        <f>J67/1000000</f>
        <v>-1.529</v>
      </c>
      <c r="L67" s="314">
        <v>999354</v>
      </c>
      <c r="M67" s="254">
        <v>999354</v>
      </c>
      <c r="N67" s="297">
        <f>L67-M67</f>
        <v>0</v>
      </c>
      <c r="O67" s="297">
        <f>$F67*N67</f>
        <v>0</v>
      </c>
      <c r="P67" s="297">
        <f>O67/1000000</f>
        <v>0</v>
      </c>
      <c r="Q67" s="424"/>
    </row>
    <row r="68" spans="1:17" ht="14.25" customHeight="1">
      <c r="A68" s="245">
        <v>44</v>
      </c>
      <c r="B68" s="287" t="s">
        <v>16</v>
      </c>
      <c r="C68" s="288">
        <v>4864967</v>
      </c>
      <c r="D68" s="114" t="s">
        <v>12</v>
      </c>
      <c r="E68" s="86" t="s">
        <v>338</v>
      </c>
      <c r="F68" s="295">
        <v>-1000</v>
      </c>
      <c r="G68" s="314">
        <v>995827</v>
      </c>
      <c r="H68" s="254">
        <v>994759</v>
      </c>
      <c r="I68" s="297">
        <f>G68-H68</f>
        <v>1068</v>
      </c>
      <c r="J68" s="297">
        <f>$F68*I68</f>
        <v>-1068000</v>
      </c>
      <c r="K68" s="297">
        <f>J68/1000000</f>
        <v>-1.068</v>
      </c>
      <c r="L68" s="314">
        <v>926348</v>
      </c>
      <c r="M68" s="254">
        <v>926348</v>
      </c>
      <c r="N68" s="297">
        <f>L68-M68</f>
        <v>0</v>
      </c>
      <c r="O68" s="297">
        <f>$F68*N68</f>
        <v>0</v>
      </c>
      <c r="P68" s="297">
        <f>O68/1000000</f>
        <v>0</v>
      </c>
      <c r="Q68" s="424"/>
    </row>
    <row r="69" spans="1:17" ht="14.25" customHeight="1">
      <c r="A69" s="245">
        <v>45</v>
      </c>
      <c r="B69" s="287" t="s">
        <v>17</v>
      </c>
      <c r="C69" s="288">
        <v>5295144</v>
      </c>
      <c r="D69" s="114" t="s">
        <v>12</v>
      </c>
      <c r="E69" s="86" t="s">
        <v>338</v>
      </c>
      <c r="F69" s="295">
        <v>-1000</v>
      </c>
      <c r="G69" s="314">
        <v>8955</v>
      </c>
      <c r="H69" s="254">
        <v>8192</v>
      </c>
      <c r="I69" s="297">
        <f>G69-H69</f>
        <v>763</v>
      </c>
      <c r="J69" s="297">
        <f>$F69*I69</f>
        <v>-763000</v>
      </c>
      <c r="K69" s="297">
        <f>J69/1000000</f>
        <v>-0.763</v>
      </c>
      <c r="L69" s="314">
        <v>9398</v>
      </c>
      <c r="M69" s="254">
        <v>9398</v>
      </c>
      <c r="N69" s="297">
        <f>L69-M69</f>
        <v>0</v>
      </c>
      <c r="O69" s="297">
        <f>$F69*N69</f>
        <v>0</v>
      </c>
      <c r="P69" s="297">
        <f>O69/1000000</f>
        <v>0</v>
      </c>
      <c r="Q69" s="435"/>
    </row>
    <row r="70" spans="1:17" ht="14.25" customHeight="1">
      <c r="A70" s="245"/>
      <c r="B70" s="287"/>
      <c r="C70" s="288"/>
      <c r="D70" s="114"/>
      <c r="E70" s="86"/>
      <c r="F70" s="295">
        <v>-1000</v>
      </c>
      <c r="G70" s="314">
        <v>7381</v>
      </c>
      <c r="H70" s="254">
        <v>6488</v>
      </c>
      <c r="I70" s="297">
        <f>G70-H70</f>
        <v>893</v>
      </c>
      <c r="J70" s="297">
        <f>$F70*I70</f>
        <v>-893000</v>
      </c>
      <c r="K70" s="297">
        <f>J70/1000000</f>
        <v>-0.893</v>
      </c>
      <c r="L70" s="314"/>
      <c r="M70" s="254"/>
      <c r="N70" s="297"/>
      <c r="O70" s="297"/>
      <c r="P70" s="297"/>
      <c r="Q70" s="435"/>
    </row>
    <row r="71" spans="1:17" ht="14.25" customHeight="1">
      <c r="A71" s="245">
        <v>46</v>
      </c>
      <c r="B71" s="287" t="s">
        <v>162</v>
      </c>
      <c r="C71" s="288">
        <v>4864964</v>
      </c>
      <c r="D71" s="114" t="s">
        <v>12</v>
      </c>
      <c r="E71" s="86" t="s">
        <v>338</v>
      </c>
      <c r="F71" s="295">
        <v>-2000</v>
      </c>
      <c r="G71" s="314">
        <v>2202</v>
      </c>
      <c r="H71" s="254">
        <v>1834</v>
      </c>
      <c r="I71" s="315">
        <f>G71-H71</f>
        <v>368</v>
      </c>
      <c r="J71" s="315">
        <f>$F71*I71</f>
        <v>-736000</v>
      </c>
      <c r="K71" s="315">
        <f>J71/1000000</f>
        <v>-0.736</v>
      </c>
      <c r="L71" s="314">
        <v>996534</v>
      </c>
      <c r="M71" s="254">
        <v>996534</v>
      </c>
      <c r="N71" s="315">
        <f>L71-M71</f>
        <v>0</v>
      </c>
      <c r="O71" s="315">
        <f>$F71*N71</f>
        <v>0</v>
      </c>
      <c r="P71" s="315">
        <f>O71/1000000</f>
        <v>0</v>
      </c>
      <c r="Q71" s="452"/>
    </row>
    <row r="72" spans="2:17" ht="14.25" customHeight="1">
      <c r="B72" s="289" t="s">
        <v>116</v>
      </c>
      <c r="C72" s="288"/>
      <c r="D72" s="114"/>
      <c r="E72" s="86"/>
      <c r="F72" s="293"/>
      <c r="G72" s="382"/>
      <c r="H72" s="385"/>
      <c r="I72" s="297"/>
      <c r="J72" s="297"/>
      <c r="K72" s="297"/>
      <c r="L72" s="299"/>
      <c r="M72" s="297"/>
      <c r="N72" s="297"/>
      <c r="O72" s="297"/>
      <c r="P72" s="297"/>
      <c r="Q72" s="424"/>
    </row>
    <row r="73" spans="1:17" ht="14.25" customHeight="1">
      <c r="A73" s="245">
        <v>47</v>
      </c>
      <c r="B73" s="287" t="s">
        <v>358</v>
      </c>
      <c r="C73" s="288">
        <v>5128461</v>
      </c>
      <c r="D73" s="114" t="s">
        <v>12</v>
      </c>
      <c r="E73" s="86" t="s">
        <v>338</v>
      </c>
      <c r="F73" s="293">
        <v>-1000</v>
      </c>
      <c r="G73" s="314">
        <v>25570</v>
      </c>
      <c r="H73" s="315">
        <v>17716</v>
      </c>
      <c r="I73" s="297">
        <f>G73-H73</f>
        <v>7854</v>
      </c>
      <c r="J73" s="297">
        <f>$F73*I73</f>
        <v>-7854000</v>
      </c>
      <c r="K73" s="297">
        <f>J73/1000000</f>
        <v>-7.854</v>
      </c>
      <c r="L73" s="314">
        <v>997817</v>
      </c>
      <c r="M73" s="315">
        <v>997817</v>
      </c>
      <c r="N73" s="297">
        <f>L73-M73</f>
        <v>0</v>
      </c>
      <c r="O73" s="297">
        <f>$F73*N73</f>
        <v>0</v>
      </c>
      <c r="P73" s="297">
        <f>O73/1000000</f>
        <v>0</v>
      </c>
      <c r="Q73" s="425"/>
    </row>
    <row r="74" spans="1:17" ht="14.25" customHeight="1">
      <c r="A74" s="245">
        <v>48</v>
      </c>
      <c r="B74" s="287" t="s">
        <v>172</v>
      </c>
      <c r="C74" s="288">
        <v>4865003</v>
      </c>
      <c r="D74" s="114" t="s">
        <v>12</v>
      </c>
      <c r="E74" s="86" t="s">
        <v>338</v>
      </c>
      <c r="F74" s="671">
        <v>-2000</v>
      </c>
      <c r="G74" s="314">
        <v>8620</v>
      </c>
      <c r="H74" s="315">
        <v>7961</v>
      </c>
      <c r="I74" s="297">
        <f>G74-H74</f>
        <v>659</v>
      </c>
      <c r="J74" s="297">
        <f>$F74*I74</f>
        <v>-1318000</v>
      </c>
      <c r="K74" s="297">
        <f>J74/1000000</f>
        <v>-1.318</v>
      </c>
      <c r="L74" s="314">
        <v>999440</v>
      </c>
      <c r="M74" s="315">
        <v>999440</v>
      </c>
      <c r="N74" s="297">
        <f>L74-M74</f>
        <v>0</v>
      </c>
      <c r="O74" s="297">
        <f>$F74*N74</f>
        <v>0</v>
      </c>
      <c r="P74" s="297">
        <f>O74/1000000</f>
        <v>0</v>
      </c>
      <c r="Q74" s="424"/>
    </row>
    <row r="75" spans="2:17" ht="14.25" customHeight="1">
      <c r="B75" s="289" t="s">
        <v>360</v>
      </c>
      <c r="C75" s="288"/>
      <c r="D75" s="114"/>
      <c r="E75" s="86"/>
      <c r="F75" s="293"/>
      <c r="G75" s="382"/>
      <c r="H75" s="385"/>
      <c r="I75" s="297"/>
      <c r="J75" s="297"/>
      <c r="K75" s="297"/>
      <c r="L75" s="299"/>
      <c r="M75" s="297"/>
      <c r="N75" s="297"/>
      <c r="O75" s="297"/>
      <c r="P75" s="297"/>
      <c r="Q75" s="424"/>
    </row>
    <row r="76" spans="1:17" ht="14.25" customHeight="1">
      <c r="A76" s="245">
        <v>49</v>
      </c>
      <c r="B76" s="287" t="s">
        <v>358</v>
      </c>
      <c r="C76" s="288">
        <v>4865024</v>
      </c>
      <c r="D76" s="114" t="s">
        <v>12</v>
      </c>
      <c r="E76" s="86" t="s">
        <v>338</v>
      </c>
      <c r="F76" s="376">
        <v>-2000</v>
      </c>
      <c r="G76" s="314">
        <v>7616</v>
      </c>
      <c r="H76" s="315">
        <v>7433</v>
      </c>
      <c r="I76" s="297">
        <f>G76-H76</f>
        <v>183</v>
      </c>
      <c r="J76" s="297">
        <f>$F76*I76</f>
        <v>-366000</v>
      </c>
      <c r="K76" s="297">
        <f>J76/1000000</f>
        <v>-0.366</v>
      </c>
      <c r="L76" s="314">
        <v>2310</v>
      </c>
      <c r="M76" s="315">
        <v>2310</v>
      </c>
      <c r="N76" s="297">
        <f>L76-M76</f>
        <v>0</v>
      </c>
      <c r="O76" s="297">
        <f>$F76*N76</f>
        <v>0</v>
      </c>
      <c r="P76" s="297">
        <f>O76/1000000</f>
        <v>0</v>
      </c>
      <c r="Q76" s="424"/>
    </row>
    <row r="77" spans="1:17" ht="14.25" customHeight="1">
      <c r="A77" s="245">
        <v>50</v>
      </c>
      <c r="B77" s="287" t="s">
        <v>172</v>
      </c>
      <c r="C77" s="288">
        <v>4864920</v>
      </c>
      <c r="D77" s="114" t="s">
        <v>12</v>
      </c>
      <c r="E77" s="86" t="s">
        <v>338</v>
      </c>
      <c r="F77" s="376">
        <v>-2000</v>
      </c>
      <c r="G77" s="314">
        <v>4518</v>
      </c>
      <c r="H77" s="315">
        <v>4083</v>
      </c>
      <c r="I77" s="297">
        <f>G77-H77</f>
        <v>435</v>
      </c>
      <c r="J77" s="297">
        <f>$F77*I77</f>
        <v>-870000</v>
      </c>
      <c r="K77" s="297">
        <f>J77/1000000</f>
        <v>-0.87</v>
      </c>
      <c r="L77" s="314">
        <v>1276</v>
      </c>
      <c r="M77" s="315">
        <v>1276</v>
      </c>
      <c r="N77" s="297">
        <f>L77-M77</f>
        <v>0</v>
      </c>
      <c r="O77" s="297">
        <f>$F77*N77</f>
        <v>0</v>
      </c>
      <c r="P77" s="297">
        <f>O77/1000000</f>
        <v>0</v>
      </c>
      <c r="Q77" s="424"/>
    </row>
    <row r="78" spans="1:17" ht="14.25" customHeight="1">
      <c r="A78" s="245"/>
      <c r="B78" s="411" t="s">
        <v>366</v>
      </c>
      <c r="C78" s="288"/>
      <c r="D78" s="114"/>
      <c r="E78" s="86"/>
      <c r="F78" s="376"/>
      <c r="G78" s="314"/>
      <c r="H78" s="315"/>
      <c r="I78" s="297"/>
      <c r="J78" s="297"/>
      <c r="K78" s="297"/>
      <c r="L78" s="314"/>
      <c r="M78" s="315"/>
      <c r="N78" s="297"/>
      <c r="O78" s="297"/>
      <c r="P78" s="297"/>
      <c r="Q78" s="424"/>
    </row>
    <row r="79" spans="1:17" ht="14.25" customHeight="1">
      <c r="A79" s="790">
        <v>51</v>
      </c>
      <c r="B79" s="287" t="s">
        <v>358</v>
      </c>
      <c r="C79" s="288">
        <v>5128414</v>
      </c>
      <c r="D79" s="114" t="s">
        <v>12</v>
      </c>
      <c r="E79" s="86" t="s">
        <v>338</v>
      </c>
      <c r="F79" s="376">
        <v>-1000</v>
      </c>
      <c r="G79" s="314">
        <v>918327</v>
      </c>
      <c r="H79" s="315">
        <v>917852</v>
      </c>
      <c r="I79" s="297">
        <f>G79-H79</f>
        <v>475</v>
      </c>
      <c r="J79" s="297">
        <f>$F79*I79</f>
        <v>-475000</v>
      </c>
      <c r="K79" s="297">
        <f>J79/1000000</f>
        <v>-0.475</v>
      </c>
      <c r="L79" s="314">
        <v>981009</v>
      </c>
      <c r="M79" s="315">
        <v>981009</v>
      </c>
      <c r="N79" s="297">
        <f>L79-M79</f>
        <v>0</v>
      </c>
      <c r="O79" s="297">
        <f>$F79*N79</f>
        <v>0</v>
      </c>
      <c r="P79" s="297">
        <f>O79/1000000</f>
        <v>0</v>
      </c>
      <c r="Q79" s="424"/>
    </row>
    <row r="80" spans="1:17" ht="14.25" customHeight="1">
      <c r="A80" s="790">
        <v>52</v>
      </c>
      <c r="B80" s="287" t="s">
        <v>172</v>
      </c>
      <c r="C80" s="288">
        <v>4902504</v>
      </c>
      <c r="D80" s="114" t="s">
        <v>12</v>
      </c>
      <c r="E80" s="86" t="s">
        <v>338</v>
      </c>
      <c r="F80" s="376">
        <v>-1000</v>
      </c>
      <c r="G80" s="314">
        <v>876</v>
      </c>
      <c r="H80" s="315">
        <v>427</v>
      </c>
      <c r="I80" s="297">
        <f>G80-H80</f>
        <v>449</v>
      </c>
      <c r="J80" s="297">
        <f>$F80*I80</f>
        <v>-449000</v>
      </c>
      <c r="K80" s="297">
        <f>J80/1000000</f>
        <v>-0.449</v>
      </c>
      <c r="L80" s="314">
        <v>996478</v>
      </c>
      <c r="M80" s="315">
        <v>996478</v>
      </c>
      <c r="N80" s="297">
        <f>L80-M80</f>
        <v>0</v>
      </c>
      <c r="O80" s="297">
        <f>$F80*N80</f>
        <v>0</v>
      </c>
      <c r="P80" s="297">
        <f>O80/1000000</f>
        <v>0</v>
      </c>
      <c r="Q80" s="424"/>
    </row>
    <row r="81" spans="1:17" ht="14.25" customHeight="1">
      <c r="A81" s="245">
        <v>53</v>
      </c>
      <c r="B81" s="287" t="s">
        <v>423</v>
      </c>
      <c r="C81" s="288">
        <v>5128426</v>
      </c>
      <c r="D81" s="114" t="s">
        <v>12</v>
      </c>
      <c r="E81" s="86" t="s">
        <v>338</v>
      </c>
      <c r="F81" s="376">
        <v>-1000</v>
      </c>
      <c r="G81" s="314">
        <v>701</v>
      </c>
      <c r="H81" s="315">
        <v>161</v>
      </c>
      <c r="I81" s="297">
        <f>G81-H81</f>
        <v>540</v>
      </c>
      <c r="J81" s="297">
        <f>$F81*I81</f>
        <v>-540000</v>
      </c>
      <c r="K81" s="297">
        <f>J81/1000000</f>
        <v>-0.54</v>
      </c>
      <c r="L81" s="314">
        <v>989282</v>
      </c>
      <c r="M81" s="315">
        <v>989282</v>
      </c>
      <c r="N81" s="297">
        <f>L81-M81</f>
        <v>0</v>
      </c>
      <c r="O81" s="297">
        <f>$F81*N81</f>
        <v>0</v>
      </c>
      <c r="P81" s="297">
        <f>O81/1000000</f>
        <v>0</v>
      </c>
      <c r="Q81" s="424"/>
    </row>
    <row r="82" spans="2:17" ht="14.25" customHeight="1">
      <c r="B82" s="411" t="s">
        <v>375</v>
      </c>
      <c r="C82" s="288"/>
      <c r="D82" s="114"/>
      <c r="E82" s="86"/>
      <c r="F82" s="376"/>
      <c r="G82" s="314"/>
      <c r="H82" s="315"/>
      <c r="I82" s="297"/>
      <c r="J82" s="297"/>
      <c r="K82" s="297"/>
      <c r="L82" s="314"/>
      <c r="M82" s="315"/>
      <c r="N82" s="297"/>
      <c r="O82" s="297"/>
      <c r="P82" s="297"/>
      <c r="Q82" s="424"/>
    </row>
    <row r="83" spans="1:17" ht="14.25" customHeight="1">
      <c r="A83" s="245">
        <v>54</v>
      </c>
      <c r="B83" s="287" t="s">
        <v>376</v>
      </c>
      <c r="C83" s="288">
        <v>5100228</v>
      </c>
      <c r="D83" s="114" t="s">
        <v>12</v>
      </c>
      <c r="E83" s="86" t="s">
        <v>338</v>
      </c>
      <c r="F83" s="376">
        <v>800</v>
      </c>
      <c r="G83" s="314">
        <v>993087</v>
      </c>
      <c r="H83" s="315">
        <v>993087</v>
      </c>
      <c r="I83" s="297">
        <f aca="true" t="shared" si="12" ref="I83:I88">G83-H83</f>
        <v>0</v>
      </c>
      <c r="J83" s="297">
        <f aca="true" t="shared" si="13" ref="J83:J88">$F83*I83</f>
        <v>0</v>
      </c>
      <c r="K83" s="297">
        <f aca="true" t="shared" si="14" ref="K83:K88">J83/1000000</f>
        <v>0</v>
      </c>
      <c r="L83" s="314">
        <v>993087</v>
      </c>
      <c r="M83" s="315">
        <v>993087</v>
      </c>
      <c r="N83" s="297">
        <f aca="true" t="shared" si="15" ref="N83:N88">L83-M83</f>
        <v>0</v>
      </c>
      <c r="O83" s="297">
        <f aca="true" t="shared" si="16" ref="O83:O88">$F83*N83</f>
        <v>0</v>
      </c>
      <c r="P83" s="297">
        <f aca="true" t="shared" si="17" ref="P83:P88">O83/1000000</f>
        <v>0</v>
      </c>
      <c r="Q83" s="424"/>
    </row>
    <row r="84" spans="1:17" ht="14.25" customHeight="1">
      <c r="A84" s="790">
        <v>55</v>
      </c>
      <c r="B84" s="333" t="s">
        <v>377</v>
      </c>
      <c r="C84" s="288">
        <v>4865026</v>
      </c>
      <c r="D84" s="114" t="s">
        <v>12</v>
      </c>
      <c r="E84" s="86" t="s">
        <v>338</v>
      </c>
      <c r="F84" s="376">
        <v>800</v>
      </c>
      <c r="G84" s="314">
        <v>993014</v>
      </c>
      <c r="H84" s="315">
        <v>994253</v>
      </c>
      <c r="I84" s="297">
        <f t="shared" si="12"/>
        <v>-1239</v>
      </c>
      <c r="J84" s="297">
        <f t="shared" si="13"/>
        <v>-991200</v>
      </c>
      <c r="K84" s="297">
        <f t="shared" si="14"/>
        <v>-0.9912</v>
      </c>
      <c r="L84" s="314">
        <v>414</v>
      </c>
      <c r="M84" s="315">
        <v>414</v>
      </c>
      <c r="N84" s="297">
        <f t="shared" si="15"/>
        <v>0</v>
      </c>
      <c r="O84" s="297">
        <f t="shared" si="16"/>
        <v>0</v>
      </c>
      <c r="P84" s="297">
        <f t="shared" si="17"/>
        <v>0</v>
      </c>
      <c r="Q84" s="424"/>
    </row>
    <row r="85" spans="1:17" ht="14.25" customHeight="1">
      <c r="A85" s="245">
        <v>56</v>
      </c>
      <c r="B85" s="287" t="s">
        <v>352</v>
      </c>
      <c r="C85" s="288">
        <v>5100233</v>
      </c>
      <c r="D85" s="114" t="s">
        <v>12</v>
      </c>
      <c r="E85" s="86" t="s">
        <v>338</v>
      </c>
      <c r="F85" s="376">
        <v>800</v>
      </c>
      <c r="G85" s="314">
        <v>974859</v>
      </c>
      <c r="H85" s="315">
        <v>977367</v>
      </c>
      <c r="I85" s="297">
        <f t="shared" si="12"/>
        <v>-2508</v>
      </c>
      <c r="J85" s="297">
        <f t="shared" si="13"/>
        <v>-2006400</v>
      </c>
      <c r="K85" s="297">
        <f t="shared" si="14"/>
        <v>-2.0064</v>
      </c>
      <c r="L85" s="314">
        <v>999839</v>
      </c>
      <c r="M85" s="315">
        <v>999839</v>
      </c>
      <c r="N85" s="297">
        <f t="shared" si="15"/>
        <v>0</v>
      </c>
      <c r="O85" s="297">
        <f t="shared" si="16"/>
        <v>0</v>
      </c>
      <c r="P85" s="297">
        <f t="shared" si="17"/>
        <v>0</v>
      </c>
      <c r="Q85" s="424"/>
    </row>
    <row r="86" spans="1:17" ht="14.25" customHeight="1">
      <c r="A86" s="245">
        <v>57</v>
      </c>
      <c r="B86" s="287" t="s">
        <v>380</v>
      </c>
      <c r="C86" s="288">
        <v>4864971</v>
      </c>
      <c r="D86" s="114" t="s">
        <v>12</v>
      </c>
      <c r="E86" s="86" t="s">
        <v>338</v>
      </c>
      <c r="F86" s="376">
        <v>-800</v>
      </c>
      <c r="G86" s="314">
        <v>0</v>
      </c>
      <c r="H86" s="315">
        <v>0</v>
      </c>
      <c r="I86" s="297">
        <f t="shared" si="12"/>
        <v>0</v>
      </c>
      <c r="J86" s="297">
        <f t="shared" si="13"/>
        <v>0</v>
      </c>
      <c r="K86" s="297">
        <f t="shared" si="14"/>
        <v>0</v>
      </c>
      <c r="L86" s="314">
        <v>0</v>
      </c>
      <c r="M86" s="315">
        <v>0</v>
      </c>
      <c r="N86" s="297">
        <f t="shared" si="15"/>
        <v>0</v>
      </c>
      <c r="O86" s="297">
        <f t="shared" si="16"/>
        <v>0</v>
      </c>
      <c r="P86" s="297">
        <f t="shared" si="17"/>
        <v>0</v>
      </c>
      <c r="Q86" s="424"/>
    </row>
    <row r="87" spans="1:17" ht="14.25" customHeight="1">
      <c r="A87" s="245">
        <v>58</v>
      </c>
      <c r="B87" s="287" t="s">
        <v>424</v>
      </c>
      <c r="C87" s="288">
        <v>4865049</v>
      </c>
      <c r="D87" s="114" t="s">
        <v>12</v>
      </c>
      <c r="E87" s="86" t="s">
        <v>338</v>
      </c>
      <c r="F87" s="376">
        <v>800</v>
      </c>
      <c r="G87" s="314">
        <v>1333</v>
      </c>
      <c r="H87" s="315">
        <v>1457</v>
      </c>
      <c r="I87" s="297">
        <f t="shared" si="12"/>
        <v>-124</v>
      </c>
      <c r="J87" s="297">
        <f t="shared" si="13"/>
        <v>-99200</v>
      </c>
      <c r="K87" s="297">
        <f t="shared" si="14"/>
        <v>-0.0992</v>
      </c>
      <c r="L87" s="314">
        <v>999817</v>
      </c>
      <c r="M87" s="315">
        <v>999817</v>
      </c>
      <c r="N87" s="297">
        <f t="shared" si="15"/>
        <v>0</v>
      </c>
      <c r="O87" s="297">
        <f t="shared" si="16"/>
        <v>0</v>
      </c>
      <c r="P87" s="297">
        <f t="shared" si="17"/>
        <v>0</v>
      </c>
      <c r="Q87" s="424"/>
    </row>
    <row r="88" spans="1:17" ht="14.25" customHeight="1">
      <c r="A88" s="245">
        <v>59</v>
      </c>
      <c r="B88" s="287" t="s">
        <v>425</v>
      </c>
      <c r="C88" s="288">
        <v>5128436</v>
      </c>
      <c r="D88" s="114" t="s">
        <v>12</v>
      </c>
      <c r="E88" s="86" t="s">
        <v>338</v>
      </c>
      <c r="F88" s="376">
        <v>800</v>
      </c>
      <c r="G88" s="314">
        <v>998489</v>
      </c>
      <c r="H88" s="315">
        <v>998776</v>
      </c>
      <c r="I88" s="297">
        <f t="shared" si="12"/>
        <v>-287</v>
      </c>
      <c r="J88" s="297">
        <f t="shared" si="13"/>
        <v>-229600</v>
      </c>
      <c r="K88" s="297">
        <f t="shared" si="14"/>
        <v>-0.2296</v>
      </c>
      <c r="L88" s="314">
        <v>999991</v>
      </c>
      <c r="M88" s="315">
        <v>999991</v>
      </c>
      <c r="N88" s="297">
        <f t="shared" si="15"/>
        <v>0</v>
      </c>
      <c r="O88" s="297">
        <f t="shared" si="16"/>
        <v>0</v>
      </c>
      <c r="P88" s="297">
        <f t="shared" si="17"/>
        <v>0</v>
      </c>
      <c r="Q88" s="424"/>
    </row>
    <row r="89" spans="2:17" ht="14.25" customHeight="1">
      <c r="B89" s="259" t="s">
        <v>102</v>
      </c>
      <c r="C89" s="288"/>
      <c r="D89" s="75"/>
      <c r="E89" s="75"/>
      <c r="F89" s="293"/>
      <c r="G89" s="382"/>
      <c r="H89" s="385"/>
      <c r="I89" s="297"/>
      <c r="J89" s="297"/>
      <c r="K89" s="297"/>
      <c r="L89" s="299"/>
      <c r="M89" s="297"/>
      <c r="N89" s="297"/>
      <c r="O89" s="297"/>
      <c r="P89" s="297"/>
      <c r="Q89" s="424"/>
    </row>
    <row r="90" spans="1:17" ht="14.25" customHeight="1">
      <c r="A90" s="245">
        <v>60</v>
      </c>
      <c r="B90" s="287" t="s">
        <v>113</v>
      </c>
      <c r="C90" s="288">
        <v>4864951</v>
      </c>
      <c r="D90" s="114" t="s">
        <v>12</v>
      </c>
      <c r="E90" s="86" t="s">
        <v>338</v>
      </c>
      <c r="F90" s="295">
        <v>1000</v>
      </c>
      <c r="G90" s="314">
        <v>963429</v>
      </c>
      <c r="H90" s="315">
        <v>963429</v>
      </c>
      <c r="I90" s="297">
        <f>G90-H90</f>
        <v>0</v>
      </c>
      <c r="J90" s="297">
        <f>$F90*I90</f>
        <v>0</v>
      </c>
      <c r="K90" s="297">
        <f>J90/1000000</f>
        <v>0</v>
      </c>
      <c r="L90" s="314">
        <v>31711</v>
      </c>
      <c r="M90" s="315">
        <v>31711</v>
      </c>
      <c r="N90" s="297">
        <f>L90-M90</f>
        <v>0</v>
      </c>
      <c r="O90" s="297">
        <f>$F90*N90</f>
        <v>0</v>
      </c>
      <c r="P90" s="297">
        <f>O90/1000000</f>
        <v>0</v>
      </c>
      <c r="Q90" s="424"/>
    </row>
    <row r="91" spans="1:17" ht="14.25" customHeight="1">
      <c r="A91" s="245"/>
      <c r="B91" s="287"/>
      <c r="C91" s="288">
        <v>4864949</v>
      </c>
      <c r="D91" s="114" t="s">
        <v>12</v>
      </c>
      <c r="E91" s="86" t="s">
        <v>338</v>
      </c>
      <c r="F91" s="295">
        <v>2000</v>
      </c>
      <c r="G91" s="314">
        <v>999262</v>
      </c>
      <c r="H91" s="315">
        <v>1000000</v>
      </c>
      <c r="I91" s="297">
        <f>G91-H91</f>
        <v>-738</v>
      </c>
      <c r="J91" s="297">
        <f>$F91*I91</f>
        <v>-1476000</v>
      </c>
      <c r="K91" s="297">
        <f>J91/1000000</f>
        <v>-1.476</v>
      </c>
      <c r="L91" s="314">
        <v>999999</v>
      </c>
      <c r="M91" s="315">
        <v>1000000</v>
      </c>
      <c r="N91" s="297">
        <f>L91-M91</f>
        <v>-1</v>
      </c>
      <c r="O91" s="297">
        <f>$F91*N91</f>
        <v>-2000</v>
      </c>
      <c r="P91" s="297">
        <f>O91/1000000</f>
        <v>-0.002</v>
      </c>
      <c r="Q91" s="424" t="s">
        <v>476</v>
      </c>
    </row>
    <row r="92" spans="1:17" ht="14.25" customHeight="1">
      <c r="A92" s="245">
        <v>61</v>
      </c>
      <c r="B92" s="287" t="s">
        <v>114</v>
      </c>
      <c r="C92" s="288">
        <v>4865016</v>
      </c>
      <c r="D92" s="114" t="s">
        <v>12</v>
      </c>
      <c r="E92" s="86" t="s">
        <v>338</v>
      </c>
      <c r="F92" s="295">
        <v>800</v>
      </c>
      <c r="G92" s="314">
        <v>7</v>
      </c>
      <c r="H92" s="315">
        <v>7</v>
      </c>
      <c r="I92" s="297">
        <f>G92-H92</f>
        <v>0</v>
      </c>
      <c r="J92" s="297">
        <f>$F92*I92</f>
        <v>0</v>
      </c>
      <c r="K92" s="297">
        <f>J92/1000000</f>
        <v>0</v>
      </c>
      <c r="L92" s="314">
        <v>999722</v>
      </c>
      <c r="M92" s="315">
        <v>999722</v>
      </c>
      <c r="N92" s="297">
        <f>L92-M92</f>
        <v>0</v>
      </c>
      <c r="O92" s="297">
        <f>$F92*N92</f>
        <v>0</v>
      </c>
      <c r="P92" s="297">
        <f>O92/1000000</f>
        <v>0</v>
      </c>
      <c r="Q92" s="435"/>
    </row>
    <row r="93" spans="1:17" ht="14.25" customHeight="1">
      <c r="A93" s="245"/>
      <c r="B93" s="289" t="s">
        <v>171</v>
      </c>
      <c r="C93" s="288"/>
      <c r="D93" s="114"/>
      <c r="E93" s="114"/>
      <c r="F93" s="295"/>
      <c r="G93" s="382"/>
      <c r="H93" s="385"/>
      <c r="I93" s="297"/>
      <c r="J93" s="297"/>
      <c r="K93" s="297"/>
      <c r="L93" s="299"/>
      <c r="M93" s="297"/>
      <c r="N93" s="297"/>
      <c r="O93" s="297"/>
      <c r="P93" s="297"/>
      <c r="Q93" s="424"/>
    </row>
    <row r="94" spans="1:17" ht="14.25" customHeight="1">
      <c r="A94" s="245">
        <v>62</v>
      </c>
      <c r="B94" s="287" t="s">
        <v>35</v>
      </c>
      <c r="C94" s="288">
        <v>4864966</v>
      </c>
      <c r="D94" s="114" t="s">
        <v>12</v>
      </c>
      <c r="E94" s="86" t="s">
        <v>338</v>
      </c>
      <c r="F94" s="295">
        <v>-1000</v>
      </c>
      <c r="G94" s="314">
        <v>25001</v>
      </c>
      <c r="H94" s="315">
        <v>19114</v>
      </c>
      <c r="I94" s="297">
        <f>G94-H94</f>
        <v>5887</v>
      </c>
      <c r="J94" s="297">
        <f>$F94*I94</f>
        <v>-5887000</v>
      </c>
      <c r="K94" s="297">
        <f>J94/1000000</f>
        <v>-5.887</v>
      </c>
      <c r="L94" s="314">
        <v>684</v>
      </c>
      <c r="M94" s="315">
        <v>684</v>
      </c>
      <c r="N94" s="297">
        <f>L94-M94</f>
        <v>0</v>
      </c>
      <c r="O94" s="297">
        <f>$F94*N94</f>
        <v>0</v>
      </c>
      <c r="P94" s="297">
        <f>O94/1000000</f>
        <v>0</v>
      </c>
      <c r="Q94" s="424"/>
    </row>
    <row r="95" spans="1:17" ht="14.25" customHeight="1">
      <c r="A95" s="245">
        <v>63</v>
      </c>
      <c r="B95" s="287" t="s">
        <v>172</v>
      </c>
      <c r="C95" s="288">
        <v>4865020</v>
      </c>
      <c r="D95" s="114" t="s">
        <v>12</v>
      </c>
      <c r="E95" s="86" t="s">
        <v>338</v>
      </c>
      <c r="F95" s="295">
        <v>-1000</v>
      </c>
      <c r="G95" s="314">
        <v>48285</v>
      </c>
      <c r="H95" s="315">
        <v>38746</v>
      </c>
      <c r="I95" s="297">
        <f>G95-H95</f>
        <v>9539</v>
      </c>
      <c r="J95" s="297">
        <f>$F95*I95</f>
        <v>-9539000</v>
      </c>
      <c r="K95" s="297">
        <f>J95/1000000</f>
        <v>-9.539</v>
      </c>
      <c r="L95" s="314">
        <v>168</v>
      </c>
      <c r="M95" s="315">
        <v>168</v>
      </c>
      <c r="N95" s="297">
        <f>L95-M95</f>
        <v>0</v>
      </c>
      <c r="O95" s="297">
        <f>$F95*N95</f>
        <v>0</v>
      </c>
      <c r="P95" s="297">
        <f>O95/1000000</f>
        <v>0</v>
      </c>
      <c r="Q95" s="424"/>
    </row>
    <row r="96" spans="1:17" ht="14.25" customHeight="1">
      <c r="A96" s="245">
        <v>64</v>
      </c>
      <c r="B96" s="287" t="s">
        <v>423</v>
      </c>
      <c r="C96" s="288">
        <v>4864999</v>
      </c>
      <c r="D96" s="114" t="s">
        <v>12</v>
      </c>
      <c r="E96" s="86" t="s">
        <v>338</v>
      </c>
      <c r="F96" s="295">
        <v>-1000</v>
      </c>
      <c r="G96" s="314">
        <v>66905</v>
      </c>
      <c r="H96" s="315">
        <v>62830</v>
      </c>
      <c r="I96" s="297">
        <f>G96-H96</f>
        <v>4075</v>
      </c>
      <c r="J96" s="297">
        <f>$F96*I96</f>
        <v>-4075000</v>
      </c>
      <c r="K96" s="297">
        <f>J96/1000000</f>
        <v>-4.075</v>
      </c>
      <c r="L96" s="314">
        <v>503</v>
      </c>
      <c r="M96" s="315">
        <v>503</v>
      </c>
      <c r="N96" s="297">
        <f>L96-M96</f>
        <v>0</v>
      </c>
      <c r="O96" s="297">
        <f>$F96*N96</f>
        <v>0</v>
      </c>
      <c r="P96" s="297">
        <f>O96/1000000</f>
        <v>0</v>
      </c>
      <c r="Q96" s="424"/>
    </row>
    <row r="97" spans="1:17" ht="14.25" customHeight="1">
      <c r="A97" s="245"/>
      <c r="B97" s="292" t="s">
        <v>26</v>
      </c>
      <c r="C97" s="262"/>
      <c r="D97" s="47"/>
      <c r="E97" s="47"/>
      <c r="F97" s="295"/>
      <c r="G97" s="382"/>
      <c r="H97" s="385"/>
      <c r="I97" s="297"/>
      <c r="J97" s="297"/>
      <c r="K97" s="297"/>
      <c r="L97" s="299"/>
      <c r="M97" s="297"/>
      <c r="N97" s="297"/>
      <c r="O97" s="297"/>
      <c r="P97" s="297"/>
      <c r="Q97" s="424"/>
    </row>
    <row r="98" spans="1:17" ht="14.25" customHeight="1">
      <c r="A98" s="245">
        <v>65</v>
      </c>
      <c r="B98" s="79" t="s">
        <v>78</v>
      </c>
      <c r="C98" s="310">
        <v>5295192</v>
      </c>
      <c r="D98" s="302" t="s">
        <v>12</v>
      </c>
      <c r="E98" s="302" t="s">
        <v>338</v>
      </c>
      <c r="F98" s="310">
        <v>100</v>
      </c>
      <c r="G98" s="314">
        <v>12342</v>
      </c>
      <c r="H98" s="315">
        <v>12269</v>
      </c>
      <c r="I98" s="315">
        <f>G98-H98</f>
        <v>73</v>
      </c>
      <c r="J98" s="315">
        <f>$F98*I98</f>
        <v>7300</v>
      </c>
      <c r="K98" s="316">
        <f>J98/1000000</f>
        <v>0.0073</v>
      </c>
      <c r="L98" s="314">
        <v>104762</v>
      </c>
      <c r="M98" s="315">
        <v>104584</v>
      </c>
      <c r="N98" s="315">
        <f>L98-M98</f>
        <v>178</v>
      </c>
      <c r="O98" s="315">
        <f>$F98*N98</f>
        <v>17800</v>
      </c>
      <c r="P98" s="316">
        <f>O98/1000000</f>
        <v>0.0178</v>
      </c>
      <c r="Q98" s="424"/>
    </row>
    <row r="99" spans="1:17" ht="14.25" customHeight="1">
      <c r="A99" s="245">
        <v>66</v>
      </c>
      <c r="B99" s="289" t="s">
        <v>46</v>
      </c>
      <c r="C99" s="288"/>
      <c r="D99" s="114"/>
      <c r="E99" s="114"/>
      <c r="F99" s="295"/>
      <c r="G99" s="382"/>
      <c r="H99" s="385"/>
      <c r="I99" s="297"/>
      <c r="J99" s="297"/>
      <c r="K99" s="297"/>
      <c r="L99" s="299"/>
      <c r="M99" s="297"/>
      <c r="N99" s="297"/>
      <c r="O99" s="297"/>
      <c r="P99" s="297"/>
      <c r="Q99" s="424"/>
    </row>
    <row r="100" spans="1:17" ht="14.25" customHeight="1">
      <c r="A100" s="245">
        <v>67</v>
      </c>
      <c r="B100" s="287" t="s">
        <v>339</v>
      </c>
      <c r="C100" s="288">
        <v>4865149</v>
      </c>
      <c r="D100" s="114" t="s">
        <v>12</v>
      </c>
      <c r="E100" s="86" t="s">
        <v>338</v>
      </c>
      <c r="F100" s="295">
        <v>187.5</v>
      </c>
      <c r="G100" s="314">
        <v>998991</v>
      </c>
      <c r="H100" s="315">
        <v>999192</v>
      </c>
      <c r="I100" s="297">
        <f>G100-H100</f>
        <v>-201</v>
      </c>
      <c r="J100" s="297">
        <f>$F100*I100</f>
        <v>-37687.5</v>
      </c>
      <c r="K100" s="297">
        <f>J100/1000000</f>
        <v>-0.0376875</v>
      </c>
      <c r="L100" s="314">
        <v>999934</v>
      </c>
      <c r="M100" s="315">
        <v>999934</v>
      </c>
      <c r="N100" s="297">
        <f>L100-M100</f>
        <v>0</v>
      </c>
      <c r="O100" s="297">
        <f>$F100*N100</f>
        <v>0</v>
      </c>
      <c r="P100" s="297">
        <f>O100/1000000</f>
        <v>0</v>
      </c>
      <c r="Q100" s="425"/>
    </row>
    <row r="101" spans="1:17" ht="14.25" customHeight="1">
      <c r="A101" s="245">
        <v>68</v>
      </c>
      <c r="B101" s="287" t="s">
        <v>432</v>
      </c>
      <c r="C101" s="288">
        <v>5295156</v>
      </c>
      <c r="D101" s="114" t="s">
        <v>12</v>
      </c>
      <c r="E101" s="86" t="s">
        <v>338</v>
      </c>
      <c r="F101" s="295">
        <v>400</v>
      </c>
      <c r="G101" s="314">
        <v>5074</v>
      </c>
      <c r="H101" s="315">
        <v>5999</v>
      </c>
      <c r="I101" s="297">
        <f>G101-H101</f>
        <v>-925</v>
      </c>
      <c r="J101" s="297">
        <f>$F101*I101</f>
        <v>-370000</v>
      </c>
      <c r="K101" s="297">
        <f>J101/1000000</f>
        <v>-0.37</v>
      </c>
      <c r="L101" s="314">
        <v>993802</v>
      </c>
      <c r="M101" s="315">
        <v>993802</v>
      </c>
      <c r="N101" s="297">
        <f>L101-M101</f>
        <v>0</v>
      </c>
      <c r="O101" s="297">
        <f>$F101*N101</f>
        <v>0</v>
      </c>
      <c r="P101" s="297">
        <f>O101/1000000</f>
        <v>0</v>
      </c>
      <c r="Q101" s="425"/>
    </row>
    <row r="102" spans="1:17" ht="14.25" customHeight="1">
      <c r="A102" s="245">
        <v>69</v>
      </c>
      <c r="B102" s="287" t="s">
        <v>433</v>
      </c>
      <c r="C102" s="288">
        <v>5295157</v>
      </c>
      <c r="D102" s="114" t="s">
        <v>12</v>
      </c>
      <c r="E102" s="86" t="s">
        <v>338</v>
      </c>
      <c r="F102" s="295">
        <v>400</v>
      </c>
      <c r="G102" s="314">
        <v>995213</v>
      </c>
      <c r="H102" s="315">
        <v>996386</v>
      </c>
      <c r="I102" s="297">
        <f>G102-H102</f>
        <v>-1173</v>
      </c>
      <c r="J102" s="297">
        <f>$F102*I102</f>
        <v>-469200</v>
      </c>
      <c r="K102" s="297">
        <f>J102/1000000</f>
        <v>-0.4692</v>
      </c>
      <c r="L102" s="314">
        <v>70253</v>
      </c>
      <c r="M102" s="315">
        <v>70253</v>
      </c>
      <c r="N102" s="297">
        <f>L102-M102</f>
        <v>0</v>
      </c>
      <c r="O102" s="297">
        <f>$F102*N102</f>
        <v>0</v>
      </c>
      <c r="P102" s="297">
        <f>O102/1000000</f>
        <v>0</v>
      </c>
      <c r="Q102" s="425"/>
    </row>
    <row r="103" spans="1:17" ht="14.25" customHeight="1">
      <c r="A103" s="245"/>
      <c r="B103" s="292" t="s">
        <v>34</v>
      </c>
      <c r="C103" s="310"/>
      <c r="D103" s="322"/>
      <c r="E103" s="302"/>
      <c r="F103" s="310"/>
      <c r="G103" s="386"/>
      <c r="H103" s="385"/>
      <c r="I103" s="315"/>
      <c r="J103" s="315"/>
      <c r="K103" s="316"/>
      <c r="L103" s="314"/>
      <c r="M103" s="315"/>
      <c r="N103" s="315"/>
      <c r="O103" s="315"/>
      <c r="P103" s="316"/>
      <c r="Q103" s="424"/>
    </row>
    <row r="104" spans="1:17" ht="14.25" customHeight="1">
      <c r="A104" s="245">
        <v>70</v>
      </c>
      <c r="B104" s="749" t="s">
        <v>352</v>
      </c>
      <c r="C104" s="310">
        <v>5128439</v>
      </c>
      <c r="D104" s="321" t="s">
        <v>12</v>
      </c>
      <c r="E104" s="302" t="s">
        <v>338</v>
      </c>
      <c r="F104" s="310">
        <v>800</v>
      </c>
      <c r="G104" s="314">
        <v>957483</v>
      </c>
      <c r="H104" s="315">
        <v>960866</v>
      </c>
      <c r="I104" s="315">
        <f>G104-H104</f>
        <v>-3383</v>
      </c>
      <c r="J104" s="315">
        <f>$F104*I104</f>
        <v>-2706400</v>
      </c>
      <c r="K104" s="316">
        <f>J104/1000000</f>
        <v>-2.7064</v>
      </c>
      <c r="L104" s="314">
        <v>998693</v>
      </c>
      <c r="M104" s="315">
        <v>998693</v>
      </c>
      <c r="N104" s="315">
        <f>L104-M104</f>
        <v>0</v>
      </c>
      <c r="O104" s="315">
        <f>$F104*N104</f>
        <v>0</v>
      </c>
      <c r="P104" s="316">
        <f>O104/1000000</f>
        <v>0</v>
      </c>
      <c r="Q104" s="435"/>
    </row>
    <row r="105" spans="1:17" ht="14.25" customHeight="1">
      <c r="A105" s="245"/>
      <c r="B105" s="657" t="s">
        <v>429</v>
      </c>
      <c r="C105" s="310"/>
      <c r="D105" s="321"/>
      <c r="E105" s="302"/>
      <c r="F105" s="310"/>
      <c r="G105" s="314"/>
      <c r="H105" s="315"/>
      <c r="I105" s="315"/>
      <c r="J105" s="315"/>
      <c r="K105" s="315"/>
      <c r="L105" s="314"/>
      <c r="M105" s="315"/>
      <c r="N105" s="315"/>
      <c r="O105" s="315"/>
      <c r="P105" s="315"/>
      <c r="Q105" s="435"/>
    </row>
    <row r="106" spans="1:17" ht="14.25" customHeight="1">
      <c r="A106" s="245">
        <v>70</v>
      </c>
      <c r="B106" s="658" t="s">
        <v>430</v>
      </c>
      <c r="C106" s="310">
        <v>5295127</v>
      </c>
      <c r="D106" s="321" t="s">
        <v>12</v>
      </c>
      <c r="E106" s="302" t="s">
        <v>338</v>
      </c>
      <c r="F106" s="310">
        <v>100</v>
      </c>
      <c r="G106" s="314">
        <v>375573</v>
      </c>
      <c r="H106" s="315">
        <v>375985</v>
      </c>
      <c r="I106" s="254">
        <f>G106-H106</f>
        <v>-412</v>
      </c>
      <c r="J106" s="254">
        <f>$F106*I106</f>
        <v>-41200</v>
      </c>
      <c r="K106" s="254">
        <f>J106/1000000</f>
        <v>-0.0412</v>
      </c>
      <c r="L106" s="314">
        <v>2041</v>
      </c>
      <c r="M106" s="315">
        <v>2041</v>
      </c>
      <c r="N106" s="254">
        <f>L106-M106</f>
        <v>0</v>
      </c>
      <c r="O106" s="254">
        <f>$F106*N106</f>
        <v>0</v>
      </c>
      <c r="P106" s="254">
        <f>O106/1000000</f>
        <v>0</v>
      </c>
      <c r="Q106" s="435"/>
    </row>
    <row r="107" spans="1:17" ht="14.25" customHeight="1">
      <c r="A107" s="245">
        <v>71</v>
      </c>
      <c r="B107" s="658" t="s">
        <v>434</v>
      </c>
      <c r="C107" s="310">
        <v>5128400</v>
      </c>
      <c r="D107" s="321" t="s">
        <v>12</v>
      </c>
      <c r="E107" s="302" t="s">
        <v>338</v>
      </c>
      <c r="F107" s="310">
        <v>1000</v>
      </c>
      <c r="G107" s="314">
        <v>4875</v>
      </c>
      <c r="H107" s="315">
        <v>4984</v>
      </c>
      <c r="I107" s="315">
        <f>G107-H107</f>
        <v>-109</v>
      </c>
      <c r="J107" s="315">
        <f>$F107*I107</f>
        <v>-109000</v>
      </c>
      <c r="K107" s="316">
        <f>J107/1000000</f>
        <v>-0.109</v>
      </c>
      <c r="L107" s="314">
        <v>1922</v>
      </c>
      <c r="M107" s="315">
        <v>1922</v>
      </c>
      <c r="N107" s="315">
        <f>L107-M107</f>
        <v>0</v>
      </c>
      <c r="O107" s="315">
        <f>$F107*N107</f>
        <v>0</v>
      </c>
      <c r="P107" s="316">
        <f>O107/1000000</f>
        <v>0</v>
      </c>
      <c r="Q107" s="435"/>
    </row>
    <row r="108" spans="2:17" ht="14.25" customHeight="1">
      <c r="B108" s="292" t="s">
        <v>183</v>
      </c>
      <c r="C108" s="310"/>
      <c r="D108" s="321"/>
      <c r="E108" s="302"/>
      <c r="F108" s="310"/>
      <c r="G108" s="386"/>
      <c r="H108" s="385"/>
      <c r="I108" s="315"/>
      <c r="J108" s="315"/>
      <c r="K108" s="315"/>
      <c r="L108" s="314"/>
      <c r="M108" s="315"/>
      <c r="N108" s="315"/>
      <c r="O108" s="315"/>
      <c r="P108" s="315"/>
      <c r="Q108" s="424"/>
    </row>
    <row r="109" spans="1:17" ht="14.25" customHeight="1">
      <c r="A109" s="245">
        <v>72</v>
      </c>
      <c r="B109" s="287" t="s">
        <v>354</v>
      </c>
      <c r="C109" s="310">
        <v>4902555</v>
      </c>
      <c r="D109" s="321" t="s">
        <v>12</v>
      </c>
      <c r="E109" s="302" t="s">
        <v>338</v>
      </c>
      <c r="F109" s="310">
        <v>75</v>
      </c>
      <c r="G109" s="314">
        <v>10616</v>
      </c>
      <c r="H109" s="315">
        <v>10455</v>
      </c>
      <c r="I109" s="315">
        <f>G109-H109</f>
        <v>161</v>
      </c>
      <c r="J109" s="315">
        <f>$F109*I109</f>
        <v>12075</v>
      </c>
      <c r="K109" s="316">
        <f>J109/1000000</f>
        <v>0.012075</v>
      </c>
      <c r="L109" s="314">
        <v>17598</v>
      </c>
      <c r="M109" s="315">
        <v>17598</v>
      </c>
      <c r="N109" s="315">
        <f>L109-M109</f>
        <v>0</v>
      </c>
      <c r="O109" s="315">
        <f>$F109*N109</f>
        <v>0</v>
      </c>
      <c r="P109" s="316">
        <f>O109/1000000</f>
        <v>0</v>
      </c>
      <c r="Q109" s="435"/>
    </row>
    <row r="110" spans="1:17" ht="14.25" customHeight="1">
      <c r="A110" s="245">
        <v>73</v>
      </c>
      <c r="B110" s="287" t="s">
        <v>355</v>
      </c>
      <c r="C110" s="310">
        <v>4902581</v>
      </c>
      <c r="D110" s="321" t="s">
        <v>12</v>
      </c>
      <c r="E110" s="302" t="s">
        <v>338</v>
      </c>
      <c r="F110" s="310">
        <v>100</v>
      </c>
      <c r="G110" s="314">
        <v>5164</v>
      </c>
      <c r="H110" s="315">
        <v>5038</v>
      </c>
      <c r="I110" s="315">
        <f>G110-H110</f>
        <v>126</v>
      </c>
      <c r="J110" s="315">
        <f>$F110*I110</f>
        <v>12600</v>
      </c>
      <c r="K110" s="316">
        <f>J110/1000000</f>
        <v>0.0126</v>
      </c>
      <c r="L110" s="314">
        <v>9896</v>
      </c>
      <c r="M110" s="315">
        <v>9896</v>
      </c>
      <c r="N110" s="315">
        <f>L110-M110</f>
        <v>0</v>
      </c>
      <c r="O110" s="315">
        <f>$F110*N110</f>
        <v>0</v>
      </c>
      <c r="P110" s="316">
        <f>O110/1000000</f>
        <v>0</v>
      </c>
      <c r="Q110" s="424"/>
    </row>
    <row r="111" spans="2:17" ht="14.25" customHeight="1">
      <c r="B111" s="292" t="s">
        <v>408</v>
      </c>
      <c r="C111" s="310"/>
      <c r="D111" s="321"/>
      <c r="E111" s="302"/>
      <c r="F111" s="310"/>
      <c r="G111" s="314"/>
      <c r="H111" s="315"/>
      <c r="I111" s="315"/>
      <c r="J111" s="315"/>
      <c r="K111" s="315"/>
      <c r="L111" s="314"/>
      <c r="M111" s="315"/>
      <c r="N111" s="315"/>
      <c r="O111" s="315"/>
      <c r="P111" s="315"/>
      <c r="Q111" s="424"/>
    </row>
    <row r="112" spans="1:17" ht="14.25" customHeight="1">
      <c r="A112" s="245">
        <v>74</v>
      </c>
      <c r="B112" s="287" t="s">
        <v>409</v>
      </c>
      <c r="C112" s="310">
        <v>4864861</v>
      </c>
      <c r="D112" s="321" t="s">
        <v>12</v>
      </c>
      <c r="E112" s="302" t="s">
        <v>338</v>
      </c>
      <c r="F112" s="310">
        <v>500</v>
      </c>
      <c r="G112" s="314">
        <v>6519</v>
      </c>
      <c r="H112" s="315">
        <v>6519</v>
      </c>
      <c r="I112" s="315">
        <f aca="true" t="shared" si="18" ref="I112:I119">G112-H112</f>
        <v>0</v>
      </c>
      <c r="J112" s="315">
        <f aca="true" t="shared" si="19" ref="J112:J119">$F112*I112</f>
        <v>0</v>
      </c>
      <c r="K112" s="316">
        <f aca="true" t="shared" si="20" ref="K112:K119">J112/1000000</f>
        <v>0</v>
      </c>
      <c r="L112" s="314">
        <v>2822</v>
      </c>
      <c r="M112" s="315">
        <v>2822</v>
      </c>
      <c r="N112" s="315">
        <f aca="true" t="shared" si="21" ref="N112:N119">L112-M112</f>
        <v>0</v>
      </c>
      <c r="O112" s="315">
        <f aca="true" t="shared" si="22" ref="O112:O119">$F112*N112</f>
        <v>0</v>
      </c>
      <c r="P112" s="316">
        <f aca="true" t="shared" si="23" ref="P112:P119">O112/1000000</f>
        <v>0</v>
      </c>
      <c r="Q112" s="435"/>
    </row>
    <row r="113" spans="1:17" ht="14.25" customHeight="1">
      <c r="A113" s="245">
        <v>75</v>
      </c>
      <c r="B113" s="287" t="s">
        <v>410</v>
      </c>
      <c r="C113" s="310">
        <v>4864877</v>
      </c>
      <c r="D113" s="321" t="s">
        <v>12</v>
      </c>
      <c r="E113" s="302" t="s">
        <v>338</v>
      </c>
      <c r="F113" s="310">
        <v>1000</v>
      </c>
      <c r="G113" s="314">
        <v>3363</v>
      </c>
      <c r="H113" s="315">
        <v>4027</v>
      </c>
      <c r="I113" s="315">
        <f t="shared" si="18"/>
        <v>-664</v>
      </c>
      <c r="J113" s="315">
        <f t="shared" si="19"/>
        <v>-664000</v>
      </c>
      <c r="K113" s="316">
        <f t="shared" si="20"/>
        <v>-0.664</v>
      </c>
      <c r="L113" s="314">
        <v>4095</v>
      </c>
      <c r="M113" s="315">
        <v>4095</v>
      </c>
      <c r="N113" s="315">
        <f t="shared" si="21"/>
        <v>0</v>
      </c>
      <c r="O113" s="315">
        <f t="shared" si="22"/>
        <v>0</v>
      </c>
      <c r="P113" s="316">
        <f t="shared" si="23"/>
        <v>0</v>
      </c>
      <c r="Q113" s="424"/>
    </row>
    <row r="114" spans="1:17" ht="14.25" customHeight="1">
      <c r="A114" s="245">
        <v>76</v>
      </c>
      <c r="B114" s="287" t="s">
        <v>411</v>
      </c>
      <c r="C114" s="310">
        <v>4864841</v>
      </c>
      <c r="D114" s="321" t="s">
        <v>12</v>
      </c>
      <c r="E114" s="302" t="s">
        <v>338</v>
      </c>
      <c r="F114" s="310">
        <v>1000</v>
      </c>
      <c r="G114" s="314">
        <v>993224</v>
      </c>
      <c r="H114" s="315">
        <v>993488</v>
      </c>
      <c r="I114" s="315">
        <f t="shared" si="18"/>
        <v>-264</v>
      </c>
      <c r="J114" s="315">
        <f t="shared" si="19"/>
        <v>-264000</v>
      </c>
      <c r="K114" s="316">
        <f t="shared" si="20"/>
        <v>-0.264</v>
      </c>
      <c r="L114" s="314">
        <v>1160</v>
      </c>
      <c r="M114" s="315">
        <v>1160</v>
      </c>
      <c r="N114" s="315">
        <f t="shared" si="21"/>
        <v>0</v>
      </c>
      <c r="O114" s="315">
        <f t="shared" si="22"/>
        <v>0</v>
      </c>
      <c r="P114" s="316">
        <f t="shared" si="23"/>
        <v>0</v>
      </c>
      <c r="Q114" s="424"/>
    </row>
    <row r="115" spans="1:17" ht="14.25" customHeight="1">
      <c r="A115" s="245">
        <v>77</v>
      </c>
      <c r="B115" s="287" t="s">
        <v>412</v>
      </c>
      <c r="C115" s="310">
        <v>4864882</v>
      </c>
      <c r="D115" s="321" t="s">
        <v>12</v>
      </c>
      <c r="E115" s="302" t="s">
        <v>338</v>
      </c>
      <c r="F115" s="310">
        <v>1000</v>
      </c>
      <c r="G115" s="314">
        <v>4584</v>
      </c>
      <c r="H115" s="315">
        <v>4637</v>
      </c>
      <c r="I115" s="315">
        <f t="shared" si="18"/>
        <v>-53</v>
      </c>
      <c r="J115" s="315">
        <f t="shared" si="19"/>
        <v>-53000</v>
      </c>
      <c r="K115" s="316">
        <f t="shared" si="20"/>
        <v>-0.053</v>
      </c>
      <c r="L115" s="314">
        <v>6516</v>
      </c>
      <c r="M115" s="315">
        <v>6516</v>
      </c>
      <c r="N115" s="315">
        <f t="shared" si="21"/>
        <v>0</v>
      </c>
      <c r="O115" s="315">
        <f t="shared" si="22"/>
        <v>0</v>
      </c>
      <c r="P115" s="316">
        <f t="shared" si="23"/>
        <v>0</v>
      </c>
      <c r="Q115" s="424"/>
    </row>
    <row r="116" spans="1:17" ht="14.25" customHeight="1">
      <c r="A116" s="245">
        <v>78</v>
      </c>
      <c r="B116" s="287" t="s">
        <v>413</v>
      </c>
      <c r="C116" s="310">
        <v>4864824</v>
      </c>
      <c r="D116" s="321" t="s">
        <v>12</v>
      </c>
      <c r="E116" s="302" t="s">
        <v>338</v>
      </c>
      <c r="F116" s="310">
        <v>160</v>
      </c>
      <c r="G116" s="314">
        <v>5612</v>
      </c>
      <c r="H116" s="315">
        <v>5853</v>
      </c>
      <c r="I116" s="315">
        <f>G116-H116</f>
        <v>-241</v>
      </c>
      <c r="J116" s="315">
        <f>$F116*I116</f>
        <v>-38560</v>
      </c>
      <c r="K116" s="315">
        <f>J116/1000000</f>
        <v>-0.03856</v>
      </c>
      <c r="L116" s="314">
        <v>999701</v>
      </c>
      <c r="M116" s="315">
        <v>999701</v>
      </c>
      <c r="N116" s="315">
        <f>L116-M116</f>
        <v>0</v>
      </c>
      <c r="O116" s="315">
        <f>$F116*N116</f>
        <v>0</v>
      </c>
      <c r="P116" s="315">
        <f>O116/1000000</f>
        <v>0</v>
      </c>
      <c r="Q116" s="435"/>
    </row>
    <row r="117" spans="1:17" ht="14.25" customHeight="1">
      <c r="A117" s="260">
        <v>79</v>
      </c>
      <c r="B117" s="287" t="s">
        <v>414</v>
      </c>
      <c r="C117" s="310">
        <v>5295121</v>
      </c>
      <c r="D117" s="321" t="s">
        <v>12</v>
      </c>
      <c r="E117" s="302" t="s">
        <v>338</v>
      </c>
      <c r="F117" s="310">
        <v>100</v>
      </c>
      <c r="G117" s="314">
        <v>178583</v>
      </c>
      <c r="H117" s="315">
        <v>178809</v>
      </c>
      <c r="I117" s="315">
        <f>G117-H117</f>
        <v>-226</v>
      </c>
      <c r="J117" s="315">
        <f>$F117*I117</f>
        <v>-22600</v>
      </c>
      <c r="K117" s="315">
        <f>J117/1000000</f>
        <v>-0.0226</v>
      </c>
      <c r="L117" s="314">
        <v>45852</v>
      </c>
      <c r="M117" s="315">
        <v>45852</v>
      </c>
      <c r="N117" s="315">
        <f>L117-M117</f>
        <v>0</v>
      </c>
      <c r="O117" s="315">
        <f>$F117*N117</f>
        <v>0</v>
      </c>
      <c r="P117" s="315">
        <f>O117/1000000</f>
        <v>0</v>
      </c>
      <c r="Q117" s="435"/>
    </row>
    <row r="118" spans="1:17" ht="14.25" customHeight="1">
      <c r="A118" s="299">
        <v>80</v>
      </c>
      <c r="B118" s="287" t="s">
        <v>436</v>
      </c>
      <c r="C118" s="310">
        <v>4864879</v>
      </c>
      <c r="D118" s="321" t="s">
        <v>12</v>
      </c>
      <c r="E118" s="302" t="s">
        <v>338</v>
      </c>
      <c r="F118" s="310">
        <v>1000</v>
      </c>
      <c r="G118" s="314">
        <v>2050</v>
      </c>
      <c r="H118" s="315">
        <v>1841</v>
      </c>
      <c r="I118" s="315">
        <f>G118-H118</f>
        <v>209</v>
      </c>
      <c r="J118" s="315">
        <f>$F118*I118</f>
        <v>209000</v>
      </c>
      <c r="K118" s="315">
        <f>J118/1000000</f>
        <v>0.209</v>
      </c>
      <c r="L118" s="314">
        <v>337</v>
      </c>
      <c r="M118" s="315">
        <v>337</v>
      </c>
      <c r="N118" s="315">
        <f>L118-M118</f>
        <v>0</v>
      </c>
      <c r="O118" s="315">
        <f>$F118*N118</f>
        <v>0</v>
      </c>
      <c r="P118" s="315">
        <f>O118/1000000</f>
        <v>0</v>
      </c>
      <c r="Q118" s="709"/>
    </row>
    <row r="119" spans="1:17" s="97" customFormat="1" ht="18" customHeight="1">
      <c r="A119" s="299">
        <v>81</v>
      </c>
      <c r="B119" s="287" t="s">
        <v>437</v>
      </c>
      <c r="C119" s="669">
        <v>4864847</v>
      </c>
      <c r="D119" s="669" t="s">
        <v>12</v>
      </c>
      <c r="E119" s="302" t="s">
        <v>338</v>
      </c>
      <c r="F119" s="254">
        <v>1000</v>
      </c>
      <c r="G119" s="314">
        <v>3473</v>
      </c>
      <c r="H119" s="288">
        <v>3535</v>
      </c>
      <c r="I119" s="288">
        <f t="shared" si="18"/>
        <v>-62</v>
      </c>
      <c r="J119" s="288">
        <f t="shared" si="19"/>
        <v>-62000</v>
      </c>
      <c r="K119" s="254">
        <f t="shared" si="20"/>
        <v>-0.062</v>
      </c>
      <c r="L119" s="314">
        <v>6439</v>
      </c>
      <c r="M119" s="288">
        <v>6439</v>
      </c>
      <c r="N119" s="288">
        <f t="shared" si="21"/>
        <v>0</v>
      </c>
      <c r="O119" s="288">
        <f t="shared" si="22"/>
        <v>0</v>
      </c>
      <c r="P119" s="254">
        <f t="shared" si="23"/>
        <v>0</v>
      </c>
      <c r="Q119" s="385"/>
    </row>
    <row r="120" spans="2:17" ht="12.75" customHeight="1">
      <c r="B120" s="320" t="s">
        <v>446</v>
      </c>
      <c r="C120" s="33"/>
      <c r="D120" s="114"/>
      <c r="E120" s="86"/>
      <c r="F120" s="34"/>
      <c r="G120" s="314"/>
      <c r="H120" s="315"/>
      <c r="I120" s="297"/>
      <c r="J120" s="297"/>
      <c r="K120" s="297"/>
      <c r="L120" s="314"/>
      <c r="M120" s="315"/>
      <c r="N120" s="297"/>
      <c r="O120" s="297"/>
      <c r="P120" s="297"/>
      <c r="Q120" s="425"/>
    </row>
    <row r="121" spans="1:17" ht="12.75" customHeight="1">
      <c r="A121" s="299">
        <v>82</v>
      </c>
      <c r="B121" s="713" t="s">
        <v>447</v>
      </c>
      <c r="C121" s="33">
        <v>4865158</v>
      </c>
      <c r="D121" s="114" t="s">
        <v>12</v>
      </c>
      <c r="E121" s="86" t="s">
        <v>338</v>
      </c>
      <c r="F121" s="428">
        <v>200</v>
      </c>
      <c r="G121" s="314">
        <v>999661</v>
      </c>
      <c r="H121" s="315">
        <v>999928</v>
      </c>
      <c r="I121" s="297">
        <f>G121-H121</f>
        <v>-267</v>
      </c>
      <c r="J121" s="297">
        <f>$F121*I121</f>
        <v>-53400</v>
      </c>
      <c r="K121" s="297">
        <f>J121/1000000</f>
        <v>-0.0534</v>
      </c>
      <c r="L121" s="314">
        <v>11230</v>
      </c>
      <c r="M121" s="315">
        <v>11207</v>
      </c>
      <c r="N121" s="297">
        <f>L121-M121</f>
        <v>23</v>
      </c>
      <c r="O121" s="297">
        <f>$F121*N121</f>
        <v>4600</v>
      </c>
      <c r="P121" s="297">
        <f>O121/1000000</f>
        <v>0.0046</v>
      </c>
      <c r="Q121" s="425"/>
    </row>
    <row r="122" spans="1:17" ht="12.75" customHeight="1">
      <c r="A122" s="299">
        <v>83</v>
      </c>
      <c r="B122" s="713" t="s">
        <v>448</v>
      </c>
      <c r="C122" s="33">
        <v>4864816</v>
      </c>
      <c r="D122" s="114" t="s">
        <v>12</v>
      </c>
      <c r="E122" s="86" t="s">
        <v>338</v>
      </c>
      <c r="F122" s="428">
        <v>187.5</v>
      </c>
      <c r="G122" s="314">
        <v>997805</v>
      </c>
      <c r="H122" s="315">
        <v>998157</v>
      </c>
      <c r="I122" s="297">
        <f>G122-H122</f>
        <v>-352</v>
      </c>
      <c r="J122" s="297">
        <f>$F122*I122</f>
        <v>-66000</v>
      </c>
      <c r="K122" s="297">
        <f>J122/1000000</f>
        <v>-0.066</v>
      </c>
      <c r="L122" s="314">
        <v>5070</v>
      </c>
      <c r="M122" s="315">
        <v>5073</v>
      </c>
      <c r="N122" s="297">
        <f>L122-M122</f>
        <v>-3</v>
      </c>
      <c r="O122" s="297">
        <f>$F122*N122</f>
        <v>-562.5</v>
      </c>
      <c r="P122" s="297">
        <f>O122/1000000</f>
        <v>-0.0005625</v>
      </c>
      <c r="Q122" s="425"/>
    </row>
    <row r="123" spans="1:17" ht="12.75" customHeight="1">
      <c r="A123" s="297">
        <v>84</v>
      </c>
      <c r="B123" s="713" t="s">
        <v>449</v>
      </c>
      <c r="C123" s="33">
        <v>4864808</v>
      </c>
      <c r="D123" s="114" t="s">
        <v>12</v>
      </c>
      <c r="E123" s="86" t="s">
        <v>338</v>
      </c>
      <c r="F123" s="428">
        <v>187.5</v>
      </c>
      <c r="G123" s="314">
        <v>998719</v>
      </c>
      <c r="H123" s="315">
        <v>998719</v>
      </c>
      <c r="I123" s="297">
        <f>G123-H123</f>
        <v>0</v>
      </c>
      <c r="J123" s="297">
        <f>$F123*I123</f>
        <v>0</v>
      </c>
      <c r="K123" s="297">
        <f>J123/1000000</f>
        <v>0</v>
      </c>
      <c r="L123" s="314">
        <v>3614</v>
      </c>
      <c r="M123" s="315">
        <v>3614</v>
      </c>
      <c r="N123" s="297">
        <f>L123-M123</f>
        <v>0</v>
      </c>
      <c r="O123" s="297">
        <f>$F123*N123</f>
        <v>0</v>
      </c>
      <c r="P123" s="297">
        <f>O123/1000000</f>
        <v>0</v>
      </c>
      <c r="Q123" s="425"/>
    </row>
    <row r="124" spans="1:17" ht="12.75" customHeight="1">
      <c r="A124" s="297">
        <v>85</v>
      </c>
      <c r="B124" s="713" t="s">
        <v>450</v>
      </c>
      <c r="C124" s="33">
        <v>4865005</v>
      </c>
      <c r="D124" s="114" t="s">
        <v>12</v>
      </c>
      <c r="E124" s="86" t="s">
        <v>338</v>
      </c>
      <c r="F124" s="428">
        <v>250</v>
      </c>
      <c r="G124" s="314">
        <v>1000</v>
      </c>
      <c r="H124" s="315">
        <v>804</v>
      </c>
      <c r="I124" s="297">
        <f>G124-H124</f>
        <v>196</v>
      </c>
      <c r="J124" s="297">
        <f>$F124*I124</f>
        <v>49000</v>
      </c>
      <c r="K124" s="297">
        <f>J124/1000000</f>
        <v>0.049</v>
      </c>
      <c r="L124" s="314">
        <v>5385</v>
      </c>
      <c r="M124" s="315">
        <v>5382</v>
      </c>
      <c r="N124" s="297">
        <f>L124-M124</f>
        <v>3</v>
      </c>
      <c r="O124" s="297">
        <f>$F124*N124</f>
        <v>750</v>
      </c>
      <c r="P124" s="297">
        <f>O124/1000000</f>
        <v>0.00075</v>
      </c>
      <c r="Q124" s="425"/>
    </row>
    <row r="125" spans="1:17" s="458" customFormat="1" ht="12.75" customHeight="1" thickBot="1">
      <c r="A125" s="750">
        <v>86</v>
      </c>
      <c r="B125" s="751" t="s">
        <v>451</v>
      </c>
      <c r="C125" s="706">
        <v>4864822</v>
      </c>
      <c r="D125" s="237" t="s">
        <v>12</v>
      </c>
      <c r="E125" s="238" t="s">
        <v>338</v>
      </c>
      <c r="F125" s="706">
        <v>100</v>
      </c>
      <c r="G125" s="423">
        <v>999378</v>
      </c>
      <c r="H125" s="315">
        <v>999610</v>
      </c>
      <c r="I125" s="301">
        <f>G125-H125</f>
        <v>-232</v>
      </c>
      <c r="J125" s="301">
        <f>$F125*I125</f>
        <v>-23200</v>
      </c>
      <c r="K125" s="301">
        <f>J125/1000000</f>
        <v>-0.0232</v>
      </c>
      <c r="L125" s="423">
        <v>16947</v>
      </c>
      <c r="M125" s="315">
        <v>16879</v>
      </c>
      <c r="N125" s="301">
        <f>L125-M125</f>
        <v>68</v>
      </c>
      <c r="O125" s="301">
        <f>$F125*N125</f>
        <v>6800</v>
      </c>
      <c r="P125" s="301">
        <f>O125/1000000</f>
        <v>0.0068</v>
      </c>
      <c r="Q125" s="752"/>
    </row>
    <row r="126" spans="1:16" ht="21" customHeight="1" thickTop="1">
      <c r="A126" s="175" t="s">
        <v>304</v>
      </c>
      <c r="C126" s="50"/>
      <c r="D126" s="82"/>
      <c r="E126" s="82"/>
      <c r="F126" s="556"/>
      <c r="K126" s="557">
        <f>SUM(K8:K125)</f>
        <v>-85.088635</v>
      </c>
      <c r="L126" s="17"/>
      <c r="M126" s="17"/>
      <c r="N126" s="17"/>
      <c r="O126" s="17"/>
      <c r="P126" s="557">
        <f>SUM(P8:P125)</f>
        <v>0.2993374999999999</v>
      </c>
    </row>
    <row r="127" spans="3:16" ht="9.75" customHeight="1" hidden="1">
      <c r="C127" s="82"/>
      <c r="D127" s="82"/>
      <c r="E127" s="82"/>
      <c r="F127" s="556"/>
      <c r="L127" s="508"/>
      <c r="M127" s="508"/>
      <c r="N127" s="508"/>
      <c r="O127" s="508"/>
      <c r="P127" s="508"/>
    </row>
    <row r="128" spans="1:17" ht="24" thickBot="1">
      <c r="A128" s="361" t="s">
        <v>188</v>
      </c>
      <c r="C128" s="82"/>
      <c r="D128" s="82"/>
      <c r="E128" s="82"/>
      <c r="F128" s="556"/>
      <c r="G128" s="455"/>
      <c r="H128" s="455"/>
      <c r="I128" s="40" t="s">
        <v>387</v>
      </c>
      <c r="J128" s="455"/>
      <c r="K128" s="455"/>
      <c r="L128" s="456"/>
      <c r="M128" s="456"/>
      <c r="N128" s="40" t="s">
        <v>388</v>
      </c>
      <c r="O128" s="456"/>
      <c r="P128" s="456"/>
      <c r="Q128" s="553" t="str">
        <f>NDPL!$Q$1</f>
        <v>JANUARY-2019</v>
      </c>
    </row>
    <row r="129" spans="1:17" ht="39.75" thickBot="1" thickTop="1">
      <c r="A129" s="475" t="s">
        <v>8</v>
      </c>
      <c r="B129" s="476" t="s">
        <v>9</v>
      </c>
      <c r="C129" s="477" t="s">
        <v>1</v>
      </c>
      <c r="D129" s="477" t="s">
        <v>2</v>
      </c>
      <c r="E129" s="477" t="s">
        <v>3</v>
      </c>
      <c r="F129" s="558" t="s">
        <v>10</v>
      </c>
      <c r="G129" s="475" t="str">
        <f>NDPL!G5</f>
        <v>FINAL READING 31/01/2019</v>
      </c>
      <c r="H129" s="477" t="str">
        <f>NDPL!H5</f>
        <v>INTIAL READING 01/01/2019</v>
      </c>
      <c r="I129" s="477" t="s">
        <v>4</v>
      </c>
      <c r="J129" s="477" t="s">
        <v>5</v>
      </c>
      <c r="K129" s="477" t="s">
        <v>6</v>
      </c>
      <c r="L129" s="475" t="str">
        <f>NDPL!G5</f>
        <v>FINAL READING 31/01/2019</v>
      </c>
      <c r="M129" s="477" t="str">
        <f>NDPL!H5</f>
        <v>INTIAL READING 01/01/2019</v>
      </c>
      <c r="N129" s="477" t="s">
        <v>4</v>
      </c>
      <c r="O129" s="477" t="s">
        <v>5</v>
      </c>
      <c r="P129" s="477" t="s">
        <v>6</v>
      </c>
      <c r="Q129" s="500" t="s">
        <v>301</v>
      </c>
    </row>
    <row r="130" spans="3:16" ht="18" thickBot="1" thickTop="1">
      <c r="C130" s="82"/>
      <c r="D130" s="82"/>
      <c r="E130" s="82"/>
      <c r="F130" s="556"/>
      <c r="L130" s="508"/>
      <c r="M130" s="508"/>
      <c r="N130" s="508"/>
      <c r="O130" s="508"/>
      <c r="P130" s="508"/>
    </row>
    <row r="131" spans="1:17" ht="18" customHeight="1" thickTop="1">
      <c r="A131" s="325"/>
      <c r="B131" s="326" t="s">
        <v>173</v>
      </c>
      <c r="C131" s="300"/>
      <c r="D131" s="83"/>
      <c r="E131" s="83"/>
      <c r="F131" s="296"/>
      <c r="G131" s="46"/>
      <c r="H131" s="431"/>
      <c r="I131" s="431"/>
      <c r="J131" s="431"/>
      <c r="K131" s="559"/>
      <c r="L131" s="510"/>
      <c r="M131" s="511"/>
      <c r="N131" s="511"/>
      <c r="O131" s="511"/>
      <c r="P131" s="512"/>
      <c r="Q131" s="507"/>
    </row>
    <row r="132" spans="1:17" ht="18">
      <c r="A132" s="299">
        <v>1</v>
      </c>
      <c r="B132" s="327" t="s">
        <v>174</v>
      </c>
      <c r="C132" s="310">
        <v>4865151</v>
      </c>
      <c r="D132" s="114" t="s">
        <v>12</v>
      </c>
      <c r="E132" s="86" t="s">
        <v>338</v>
      </c>
      <c r="F132" s="297">
        <v>-100</v>
      </c>
      <c r="G132" s="314">
        <v>17876</v>
      </c>
      <c r="H132" s="315">
        <v>15351</v>
      </c>
      <c r="I132" s="260">
        <f>G132-H132</f>
        <v>2525</v>
      </c>
      <c r="J132" s="260">
        <f>$F132*I132</f>
        <v>-252500</v>
      </c>
      <c r="K132" s="260">
        <f>J132/1000000</f>
        <v>-0.2525</v>
      </c>
      <c r="L132" s="314">
        <v>277</v>
      </c>
      <c r="M132" s="315">
        <v>277</v>
      </c>
      <c r="N132" s="260">
        <f>L132-M132</f>
        <v>0</v>
      </c>
      <c r="O132" s="260">
        <f>$F132*N132</f>
        <v>0</v>
      </c>
      <c r="P132" s="260">
        <f>O132/1000000</f>
        <v>0</v>
      </c>
      <c r="Q132" s="440"/>
    </row>
    <row r="133" spans="1:17" ht="18" customHeight="1">
      <c r="A133" s="299"/>
      <c r="B133" s="328" t="s">
        <v>40</v>
      </c>
      <c r="C133" s="310"/>
      <c r="D133" s="114"/>
      <c r="E133" s="114"/>
      <c r="F133" s="297"/>
      <c r="G133" s="382"/>
      <c r="H133" s="385"/>
      <c r="I133" s="260"/>
      <c r="J133" s="260"/>
      <c r="K133" s="260"/>
      <c r="L133" s="245"/>
      <c r="M133" s="260"/>
      <c r="N133" s="260"/>
      <c r="O133" s="260"/>
      <c r="P133" s="260"/>
      <c r="Q133" s="436"/>
    </row>
    <row r="134" spans="1:17" ht="18" customHeight="1">
      <c r="A134" s="299"/>
      <c r="B134" s="328" t="s">
        <v>116</v>
      </c>
      <c r="C134" s="310"/>
      <c r="D134" s="114"/>
      <c r="E134" s="114"/>
      <c r="F134" s="297"/>
      <c r="G134" s="382"/>
      <c r="H134" s="385"/>
      <c r="I134" s="260"/>
      <c r="J134" s="260"/>
      <c r="K134" s="260"/>
      <c r="L134" s="245"/>
      <c r="M134" s="260"/>
      <c r="N134" s="260"/>
      <c r="O134" s="260"/>
      <c r="P134" s="260"/>
      <c r="Q134" s="436"/>
    </row>
    <row r="135" spans="1:17" ht="18" customHeight="1">
      <c r="A135" s="299">
        <v>2</v>
      </c>
      <c r="B135" s="327" t="s">
        <v>117</v>
      </c>
      <c r="C135" s="310">
        <v>5295199</v>
      </c>
      <c r="D135" s="114" t="s">
        <v>12</v>
      </c>
      <c r="E135" s="86" t="s">
        <v>338</v>
      </c>
      <c r="F135" s="297">
        <v>-1000</v>
      </c>
      <c r="G135" s="314">
        <v>998183</v>
      </c>
      <c r="H135" s="315">
        <v>998183</v>
      </c>
      <c r="I135" s="260">
        <f>G135-H135</f>
        <v>0</v>
      </c>
      <c r="J135" s="260">
        <f>$F135*I135</f>
        <v>0</v>
      </c>
      <c r="K135" s="260">
        <f>J135/1000000</f>
        <v>0</v>
      </c>
      <c r="L135" s="314">
        <v>1170</v>
      </c>
      <c r="M135" s="315">
        <v>1170</v>
      </c>
      <c r="N135" s="260">
        <f>L135-M135</f>
        <v>0</v>
      </c>
      <c r="O135" s="260">
        <f>$F135*N135</f>
        <v>0</v>
      </c>
      <c r="P135" s="260">
        <f>O135/1000000</f>
        <v>0</v>
      </c>
      <c r="Q135" s="436"/>
    </row>
    <row r="136" spans="1:17" ht="18" customHeight="1">
      <c r="A136" s="299">
        <v>3</v>
      </c>
      <c r="B136" s="298" t="s">
        <v>118</v>
      </c>
      <c r="C136" s="310">
        <v>4864828</v>
      </c>
      <c r="D136" s="75" t="s">
        <v>12</v>
      </c>
      <c r="E136" s="86" t="s">
        <v>338</v>
      </c>
      <c r="F136" s="297">
        <v>-133.33</v>
      </c>
      <c r="G136" s="314">
        <v>997530</v>
      </c>
      <c r="H136" s="315">
        <v>997937</v>
      </c>
      <c r="I136" s="260">
        <f>G136-H136</f>
        <v>-407</v>
      </c>
      <c r="J136" s="260">
        <f>$F136*I136</f>
        <v>54265.310000000005</v>
      </c>
      <c r="K136" s="260">
        <f>J136/1000000</f>
        <v>0.054265310000000004</v>
      </c>
      <c r="L136" s="314">
        <v>13593</v>
      </c>
      <c r="M136" s="315">
        <v>13601</v>
      </c>
      <c r="N136" s="260">
        <f>L136-M136</f>
        <v>-8</v>
      </c>
      <c r="O136" s="260">
        <f>$F136*N136</f>
        <v>1066.64</v>
      </c>
      <c r="P136" s="260">
        <f>O136/1000000</f>
        <v>0.00106664</v>
      </c>
      <c r="Q136" s="436"/>
    </row>
    <row r="137" spans="1:17" ht="18" customHeight="1">
      <c r="A137" s="299">
        <v>4</v>
      </c>
      <c r="B137" s="327" t="s">
        <v>175</v>
      </c>
      <c r="C137" s="310">
        <v>4864804</v>
      </c>
      <c r="D137" s="114" t="s">
        <v>12</v>
      </c>
      <c r="E137" s="86" t="s">
        <v>338</v>
      </c>
      <c r="F137" s="297">
        <v>-200</v>
      </c>
      <c r="G137" s="314">
        <v>994708</v>
      </c>
      <c r="H137" s="315">
        <v>995865</v>
      </c>
      <c r="I137" s="260">
        <f>G137-H137</f>
        <v>-1157</v>
      </c>
      <c r="J137" s="260">
        <f>$F137*I137</f>
        <v>231400</v>
      </c>
      <c r="K137" s="260">
        <f>J137/1000000</f>
        <v>0.2314</v>
      </c>
      <c r="L137" s="314">
        <v>4096</v>
      </c>
      <c r="M137" s="315">
        <v>4096</v>
      </c>
      <c r="N137" s="260">
        <f>L137-M137</f>
        <v>0</v>
      </c>
      <c r="O137" s="260">
        <f>$F137*N137</f>
        <v>0</v>
      </c>
      <c r="P137" s="260">
        <f>O137/1000000</f>
        <v>0</v>
      </c>
      <c r="Q137" s="436"/>
    </row>
    <row r="138" spans="1:17" ht="18" customHeight="1">
      <c r="A138" s="299">
        <v>5</v>
      </c>
      <c r="B138" s="327" t="s">
        <v>176</v>
      </c>
      <c r="C138" s="310">
        <v>4864845</v>
      </c>
      <c r="D138" s="114" t="s">
        <v>12</v>
      </c>
      <c r="E138" s="86" t="s">
        <v>338</v>
      </c>
      <c r="F138" s="297">
        <v>-1000</v>
      </c>
      <c r="G138" s="314">
        <v>1392</v>
      </c>
      <c r="H138" s="315">
        <v>1314</v>
      </c>
      <c r="I138" s="260">
        <f>G138-H138</f>
        <v>78</v>
      </c>
      <c r="J138" s="260">
        <f>$F138*I138</f>
        <v>-78000</v>
      </c>
      <c r="K138" s="260">
        <f>J138/1000000</f>
        <v>-0.078</v>
      </c>
      <c r="L138" s="314">
        <v>998682</v>
      </c>
      <c r="M138" s="315">
        <v>998682</v>
      </c>
      <c r="N138" s="260">
        <f>L138-M138</f>
        <v>0</v>
      </c>
      <c r="O138" s="260">
        <f>$F138*N138</f>
        <v>0</v>
      </c>
      <c r="P138" s="260">
        <f>O138/1000000</f>
        <v>0</v>
      </c>
      <c r="Q138" s="436"/>
    </row>
    <row r="139" spans="1:17" ht="18" customHeight="1">
      <c r="A139" s="299"/>
      <c r="B139" s="329" t="s">
        <v>177</v>
      </c>
      <c r="C139" s="310"/>
      <c r="D139" s="75"/>
      <c r="E139" s="75"/>
      <c r="F139" s="297"/>
      <c r="G139" s="382"/>
      <c r="H139" s="385"/>
      <c r="I139" s="260"/>
      <c r="J139" s="260"/>
      <c r="K139" s="260"/>
      <c r="L139" s="245"/>
      <c r="M139" s="260"/>
      <c r="N139" s="260"/>
      <c r="O139" s="260"/>
      <c r="P139" s="260"/>
      <c r="Q139" s="436"/>
    </row>
    <row r="140" spans="1:17" ht="18" customHeight="1">
      <c r="A140" s="299"/>
      <c r="B140" s="329" t="s">
        <v>107</v>
      </c>
      <c r="C140" s="310"/>
      <c r="D140" s="75"/>
      <c r="E140" s="75"/>
      <c r="F140" s="297"/>
      <c r="G140" s="382"/>
      <c r="H140" s="385"/>
      <c r="I140" s="260"/>
      <c r="J140" s="260"/>
      <c r="K140" s="260"/>
      <c r="L140" s="245"/>
      <c r="M140" s="260"/>
      <c r="N140" s="260"/>
      <c r="O140" s="260"/>
      <c r="P140" s="260"/>
      <c r="Q140" s="436"/>
    </row>
    <row r="141" spans="1:17" s="462" customFormat="1" ht="18">
      <c r="A141" s="446">
        <v>6</v>
      </c>
      <c r="B141" s="447" t="s">
        <v>390</v>
      </c>
      <c r="C141" s="448">
        <v>4864955</v>
      </c>
      <c r="D141" s="151" t="s">
        <v>12</v>
      </c>
      <c r="E141" s="152" t="s">
        <v>338</v>
      </c>
      <c r="F141" s="449">
        <v>-1000</v>
      </c>
      <c r="G141" s="314">
        <v>998887</v>
      </c>
      <c r="H141" s="414">
        <v>999001</v>
      </c>
      <c r="I141" s="420">
        <f>G141-H141</f>
        <v>-114</v>
      </c>
      <c r="J141" s="420">
        <f>$F141*I141</f>
        <v>114000</v>
      </c>
      <c r="K141" s="420">
        <f>J141/1000000</f>
        <v>0.114</v>
      </c>
      <c r="L141" s="314">
        <v>1869</v>
      </c>
      <c r="M141" s="414">
        <v>1869</v>
      </c>
      <c r="N141" s="420">
        <f>L141-M141</f>
        <v>0</v>
      </c>
      <c r="O141" s="420">
        <f>$F141*N141</f>
        <v>0</v>
      </c>
      <c r="P141" s="420">
        <f>O141/1000000</f>
        <v>0</v>
      </c>
      <c r="Q141" s="665"/>
    </row>
    <row r="142" spans="1:17" ht="18">
      <c r="A142" s="299">
        <v>7</v>
      </c>
      <c r="B142" s="327" t="s">
        <v>178</v>
      </c>
      <c r="C142" s="310">
        <v>4864820</v>
      </c>
      <c r="D142" s="114" t="s">
        <v>12</v>
      </c>
      <c r="E142" s="86" t="s">
        <v>338</v>
      </c>
      <c r="F142" s="297">
        <v>-160</v>
      </c>
      <c r="G142" s="314">
        <v>8838</v>
      </c>
      <c r="H142" s="315">
        <v>8568</v>
      </c>
      <c r="I142" s="260">
        <f>G142-H142</f>
        <v>270</v>
      </c>
      <c r="J142" s="260">
        <f>$F142*I142</f>
        <v>-43200</v>
      </c>
      <c r="K142" s="260">
        <f>J142/1000000</f>
        <v>-0.0432</v>
      </c>
      <c r="L142" s="314">
        <v>10782</v>
      </c>
      <c r="M142" s="315">
        <v>10781</v>
      </c>
      <c r="N142" s="260">
        <f>L142-M142</f>
        <v>1</v>
      </c>
      <c r="O142" s="260">
        <f>$F142*N142</f>
        <v>-160</v>
      </c>
      <c r="P142" s="260">
        <f>O142/1000000</f>
        <v>-0.00016</v>
      </c>
      <c r="Q142" s="666"/>
    </row>
    <row r="143" spans="1:17" ht="18" customHeight="1">
      <c r="A143" s="299">
        <v>8</v>
      </c>
      <c r="B143" s="327" t="s">
        <v>179</v>
      </c>
      <c r="C143" s="310">
        <v>4864811</v>
      </c>
      <c r="D143" s="114" t="s">
        <v>12</v>
      </c>
      <c r="E143" s="86" t="s">
        <v>338</v>
      </c>
      <c r="F143" s="297">
        <v>-200</v>
      </c>
      <c r="G143" s="314">
        <v>2389</v>
      </c>
      <c r="H143" s="315">
        <v>2015</v>
      </c>
      <c r="I143" s="260">
        <f>G143-H143</f>
        <v>374</v>
      </c>
      <c r="J143" s="260">
        <f>$F143*I143</f>
        <v>-74800</v>
      </c>
      <c r="K143" s="260">
        <f>J143/1000000</f>
        <v>-0.0748</v>
      </c>
      <c r="L143" s="314">
        <v>2839</v>
      </c>
      <c r="M143" s="315">
        <v>2835</v>
      </c>
      <c r="N143" s="260">
        <f>L143-M143</f>
        <v>4</v>
      </c>
      <c r="O143" s="260">
        <f>$F143*N143</f>
        <v>-800</v>
      </c>
      <c r="P143" s="260">
        <f>O143/1000000</f>
        <v>-0.0008</v>
      </c>
      <c r="Q143" s="436"/>
    </row>
    <row r="144" spans="1:17" ht="18" customHeight="1">
      <c r="A144" s="299">
        <v>9</v>
      </c>
      <c r="B144" s="327" t="s">
        <v>399</v>
      </c>
      <c r="C144" s="310">
        <v>4864961</v>
      </c>
      <c r="D144" s="114" t="s">
        <v>12</v>
      </c>
      <c r="E144" s="86" t="s">
        <v>338</v>
      </c>
      <c r="F144" s="297">
        <v>-1000</v>
      </c>
      <c r="G144" s="314">
        <v>991700</v>
      </c>
      <c r="H144" s="315">
        <v>992282</v>
      </c>
      <c r="I144" s="260">
        <f>G144-H144</f>
        <v>-582</v>
      </c>
      <c r="J144" s="260">
        <f>$F144*I144</f>
        <v>582000</v>
      </c>
      <c r="K144" s="260">
        <f>J144/1000000</f>
        <v>0.582</v>
      </c>
      <c r="L144" s="314">
        <v>999555</v>
      </c>
      <c r="M144" s="315">
        <v>999639</v>
      </c>
      <c r="N144" s="260">
        <f>L144-M144</f>
        <v>-84</v>
      </c>
      <c r="O144" s="260">
        <f>$F144*N144</f>
        <v>84000</v>
      </c>
      <c r="P144" s="260">
        <f>O144/1000000</f>
        <v>0.084</v>
      </c>
      <c r="Q144" s="422"/>
    </row>
    <row r="145" spans="1:17" ht="18" customHeight="1">
      <c r="A145" s="299"/>
      <c r="B145" s="328" t="s">
        <v>107</v>
      </c>
      <c r="C145" s="310"/>
      <c r="D145" s="114"/>
      <c r="E145" s="114"/>
      <c r="F145" s="297"/>
      <c r="G145" s="382"/>
      <c r="H145" s="385"/>
      <c r="I145" s="260"/>
      <c r="J145" s="260"/>
      <c r="K145" s="260"/>
      <c r="L145" s="245"/>
      <c r="M145" s="260"/>
      <c r="N145" s="260"/>
      <c r="O145" s="260"/>
      <c r="P145" s="260"/>
      <c r="Q145" s="436"/>
    </row>
    <row r="146" spans="1:17" ht="18" customHeight="1">
      <c r="A146" s="299">
        <v>10</v>
      </c>
      <c r="B146" s="327" t="s">
        <v>180</v>
      </c>
      <c r="C146" s="310">
        <v>4865093</v>
      </c>
      <c r="D146" s="114" t="s">
        <v>12</v>
      </c>
      <c r="E146" s="86" t="s">
        <v>338</v>
      </c>
      <c r="F146" s="297">
        <v>-100</v>
      </c>
      <c r="G146" s="314">
        <v>101106</v>
      </c>
      <c r="H146" s="315">
        <v>100745</v>
      </c>
      <c r="I146" s="260">
        <f>G146-H146</f>
        <v>361</v>
      </c>
      <c r="J146" s="260">
        <f>$F146*I146</f>
        <v>-36100</v>
      </c>
      <c r="K146" s="260">
        <f>J146/1000000</f>
        <v>-0.0361</v>
      </c>
      <c r="L146" s="314">
        <v>74169</v>
      </c>
      <c r="M146" s="315">
        <v>74167</v>
      </c>
      <c r="N146" s="260">
        <f>L146-M146</f>
        <v>2</v>
      </c>
      <c r="O146" s="260">
        <f>$F146*N146</f>
        <v>-200</v>
      </c>
      <c r="P146" s="260">
        <f>O146/1000000</f>
        <v>-0.0002</v>
      </c>
      <c r="Q146" s="436"/>
    </row>
    <row r="147" spans="1:17" ht="18" customHeight="1">
      <c r="A147" s="299">
        <v>11</v>
      </c>
      <c r="B147" s="327" t="s">
        <v>181</v>
      </c>
      <c r="C147" s="310">
        <v>4902544</v>
      </c>
      <c r="D147" s="114" t="s">
        <v>12</v>
      </c>
      <c r="E147" s="86" t="s">
        <v>338</v>
      </c>
      <c r="F147" s="297">
        <v>-100</v>
      </c>
      <c r="G147" s="413">
        <v>1323</v>
      </c>
      <c r="H147" s="315">
        <v>834</v>
      </c>
      <c r="I147" s="385">
        <f>G147-H147</f>
        <v>489</v>
      </c>
      <c r="J147" s="385">
        <f>$F147*I147</f>
        <v>-48900</v>
      </c>
      <c r="K147" s="385">
        <f>J147/1000000</f>
        <v>-0.0489</v>
      </c>
      <c r="L147" s="413">
        <v>2</v>
      </c>
      <c r="M147" s="315">
        <v>0</v>
      </c>
      <c r="N147" s="385">
        <f>L147-M147</f>
        <v>2</v>
      </c>
      <c r="O147" s="385">
        <f>$F147*N147</f>
        <v>-200</v>
      </c>
      <c r="P147" s="385">
        <f>O147/1000000</f>
        <v>-0.0002</v>
      </c>
      <c r="Q147" s="436"/>
    </row>
    <row r="148" spans="1:17" ht="18">
      <c r="A148" s="446">
        <v>12</v>
      </c>
      <c r="B148" s="447" t="s">
        <v>182</v>
      </c>
      <c r="C148" s="448">
        <v>5269199</v>
      </c>
      <c r="D148" s="151" t="s">
        <v>12</v>
      </c>
      <c r="E148" s="152" t="s">
        <v>338</v>
      </c>
      <c r="F148" s="449">
        <v>-100</v>
      </c>
      <c r="G148" s="413">
        <v>26833</v>
      </c>
      <c r="H148" s="414">
        <v>28154</v>
      </c>
      <c r="I148" s="388">
        <f>G148-H148</f>
        <v>-1321</v>
      </c>
      <c r="J148" s="388">
        <f>$F148*I148</f>
        <v>132100</v>
      </c>
      <c r="K148" s="388">
        <f>J148/1000000</f>
        <v>0.1321</v>
      </c>
      <c r="L148" s="413">
        <v>62222</v>
      </c>
      <c r="M148" s="414">
        <v>62222</v>
      </c>
      <c r="N148" s="388">
        <f>L148-M148</f>
        <v>0</v>
      </c>
      <c r="O148" s="388">
        <f>$F148*N148</f>
        <v>0</v>
      </c>
      <c r="P148" s="388">
        <f>O148/1000000</f>
        <v>0</v>
      </c>
      <c r="Q148" s="440"/>
    </row>
    <row r="149" spans="1:17" ht="18" customHeight="1">
      <c r="A149" s="299"/>
      <c r="B149" s="329" t="s">
        <v>177</v>
      </c>
      <c r="C149" s="310"/>
      <c r="D149" s="75"/>
      <c r="E149" s="75"/>
      <c r="F149" s="293"/>
      <c r="G149" s="382"/>
      <c r="H149" s="385"/>
      <c r="I149" s="260"/>
      <c r="J149" s="260"/>
      <c r="K149" s="260"/>
      <c r="L149" s="245"/>
      <c r="M149" s="260"/>
      <c r="N149" s="260"/>
      <c r="O149" s="260"/>
      <c r="P149" s="260"/>
      <c r="Q149" s="436"/>
    </row>
    <row r="150" spans="1:17" ht="18" customHeight="1">
      <c r="A150" s="299"/>
      <c r="B150" s="328" t="s">
        <v>183</v>
      </c>
      <c r="C150" s="310"/>
      <c r="D150" s="114"/>
      <c r="E150" s="114"/>
      <c r="F150" s="293"/>
      <c r="G150" s="382"/>
      <c r="H150" s="385"/>
      <c r="I150" s="260"/>
      <c r="J150" s="260"/>
      <c r="K150" s="260"/>
      <c r="L150" s="245"/>
      <c r="M150" s="260"/>
      <c r="N150" s="260"/>
      <c r="O150" s="260"/>
      <c r="P150" s="260"/>
      <c r="Q150" s="436"/>
    </row>
    <row r="151" spans="1:17" ht="18" customHeight="1">
      <c r="A151" s="299">
        <v>13</v>
      </c>
      <c r="B151" s="327" t="s">
        <v>389</v>
      </c>
      <c r="C151" s="310">
        <v>4864892</v>
      </c>
      <c r="D151" s="114" t="s">
        <v>12</v>
      </c>
      <c r="E151" s="86" t="s">
        <v>338</v>
      </c>
      <c r="F151" s="297">
        <v>500</v>
      </c>
      <c r="G151" s="314">
        <v>999028</v>
      </c>
      <c r="H151" s="315">
        <v>999028</v>
      </c>
      <c r="I151" s="260">
        <f>G151-H151</f>
        <v>0</v>
      </c>
      <c r="J151" s="260">
        <f>$F151*I151</f>
        <v>0</v>
      </c>
      <c r="K151" s="260">
        <f>J151/1000000</f>
        <v>0</v>
      </c>
      <c r="L151" s="314">
        <v>16662</v>
      </c>
      <c r="M151" s="315">
        <v>16662</v>
      </c>
      <c r="N151" s="260">
        <f>L151-M151</f>
        <v>0</v>
      </c>
      <c r="O151" s="260">
        <f>$F151*N151</f>
        <v>0</v>
      </c>
      <c r="P151" s="260">
        <f>O151/1000000</f>
        <v>0</v>
      </c>
      <c r="Q151" s="453"/>
    </row>
    <row r="152" spans="1:17" ht="18" customHeight="1">
      <c r="A152" s="299">
        <v>14</v>
      </c>
      <c r="B152" s="327" t="s">
        <v>392</v>
      </c>
      <c r="C152" s="310">
        <v>4865048</v>
      </c>
      <c r="D152" s="114" t="s">
        <v>12</v>
      </c>
      <c r="E152" s="86" t="s">
        <v>338</v>
      </c>
      <c r="F152" s="297">
        <v>250</v>
      </c>
      <c r="G152" s="314">
        <v>999862</v>
      </c>
      <c r="H152" s="315">
        <v>999862</v>
      </c>
      <c r="I152" s="260">
        <f>G152-H152</f>
        <v>0</v>
      </c>
      <c r="J152" s="260">
        <f>$F152*I152</f>
        <v>0</v>
      </c>
      <c r="K152" s="260">
        <f>J152/1000000</f>
        <v>0</v>
      </c>
      <c r="L152" s="314">
        <v>999849</v>
      </c>
      <c r="M152" s="315">
        <v>999849</v>
      </c>
      <c r="N152" s="260">
        <f>L152-M152</f>
        <v>0</v>
      </c>
      <c r="O152" s="260">
        <f>$F152*N152</f>
        <v>0</v>
      </c>
      <c r="P152" s="260">
        <f>O152/1000000</f>
        <v>0</v>
      </c>
      <c r="Q152" s="445"/>
    </row>
    <row r="153" spans="1:17" ht="18" customHeight="1">
      <c r="A153" s="299">
        <v>15</v>
      </c>
      <c r="B153" s="327" t="s">
        <v>116</v>
      </c>
      <c r="C153" s="310">
        <v>4902508</v>
      </c>
      <c r="D153" s="114" t="s">
        <v>12</v>
      </c>
      <c r="E153" s="86" t="s">
        <v>338</v>
      </c>
      <c r="F153" s="297">
        <v>833.33</v>
      </c>
      <c r="G153" s="314">
        <v>2</v>
      </c>
      <c r="H153" s="315">
        <v>2</v>
      </c>
      <c r="I153" s="260">
        <f>G153-H153</f>
        <v>0</v>
      </c>
      <c r="J153" s="260">
        <f>$F153*I153</f>
        <v>0</v>
      </c>
      <c r="K153" s="260">
        <f>J153/1000000</f>
        <v>0</v>
      </c>
      <c r="L153" s="314">
        <v>999580</v>
      </c>
      <c r="M153" s="315">
        <v>999580</v>
      </c>
      <c r="N153" s="260">
        <f>L153-M153</f>
        <v>0</v>
      </c>
      <c r="O153" s="260">
        <f>$F153*N153</f>
        <v>0</v>
      </c>
      <c r="P153" s="260">
        <f>O153/1000000</f>
        <v>0</v>
      </c>
      <c r="Q153" s="436"/>
    </row>
    <row r="154" spans="1:17" ht="18" customHeight="1">
      <c r="A154" s="299"/>
      <c r="B154" s="328" t="s">
        <v>184</v>
      </c>
      <c r="C154" s="310"/>
      <c r="D154" s="114"/>
      <c r="E154" s="114"/>
      <c r="F154" s="297"/>
      <c r="G154" s="314"/>
      <c r="H154" s="315"/>
      <c r="I154" s="260"/>
      <c r="J154" s="260"/>
      <c r="K154" s="260"/>
      <c r="L154" s="245"/>
      <c r="M154" s="260"/>
      <c r="N154" s="260"/>
      <c r="O154" s="260"/>
      <c r="P154" s="260"/>
      <c r="Q154" s="436"/>
    </row>
    <row r="155" spans="1:17" ht="18" customHeight="1">
      <c r="A155" s="299">
        <v>16</v>
      </c>
      <c r="B155" s="298" t="s">
        <v>185</v>
      </c>
      <c r="C155" s="310">
        <v>4865133</v>
      </c>
      <c r="D155" s="75" t="s">
        <v>12</v>
      </c>
      <c r="E155" s="86" t="s">
        <v>338</v>
      </c>
      <c r="F155" s="297">
        <v>-100</v>
      </c>
      <c r="G155" s="314">
        <v>445593</v>
      </c>
      <c r="H155" s="315">
        <v>444566</v>
      </c>
      <c r="I155" s="385">
        <f>G155-H155</f>
        <v>1027</v>
      </c>
      <c r="J155" s="385">
        <f>$F155*I155</f>
        <v>-102700</v>
      </c>
      <c r="K155" s="385">
        <f>J155/1000000</f>
        <v>-0.1027</v>
      </c>
      <c r="L155" s="314">
        <v>46706</v>
      </c>
      <c r="M155" s="315">
        <v>46706</v>
      </c>
      <c r="N155" s="385">
        <f>L155-M155</f>
        <v>0</v>
      </c>
      <c r="O155" s="385">
        <f>$F155*N155</f>
        <v>0</v>
      </c>
      <c r="P155" s="385">
        <f>O155/1000000</f>
        <v>0</v>
      </c>
      <c r="Q155" s="436"/>
    </row>
    <row r="156" spans="1:17" ht="18" customHeight="1">
      <c r="A156" s="299"/>
      <c r="B156" s="329" t="s">
        <v>186</v>
      </c>
      <c r="C156" s="310"/>
      <c r="D156" s="75"/>
      <c r="E156" s="114"/>
      <c r="F156" s="297"/>
      <c r="G156" s="382"/>
      <c r="H156" s="385"/>
      <c r="I156" s="260"/>
      <c r="J156" s="260"/>
      <c r="K156" s="260"/>
      <c r="L156" s="245"/>
      <c r="M156" s="260"/>
      <c r="N156" s="260"/>
      <c r="O156" s="260"/>
      <c r="P156" s="260"/>
      <c r="Q156" s="436"/>
    </row>
    <row r="157" spans="1:17" ht="18" customHeight="1">
      <c r="A157" s="299">
        <v>17</v>
      </c>
      <c r="B157" s="298" t="s">
        <v>173</v>
      </c>
      <c r="C157" s="310">
        <v>4902554</v>
      </c>
      <c r="D157" s="75" t="s">
        <v>12</v>
      </c>
      <c r="E157" s="86" t="s">
        <v>338</v>
      </c>
      <c r="F157" s="297">
        <v>75</v>
      </c>
      <c r="G157" s="314">
        <v>0</v>
      </c>
      <c r="H157" s="315">
        <v>0</v>
      </c>
      <c r="I157" s="260">
        <f>G157-H157</f>
        <v>0</v>
      </c>
      <c r="J157" s="260">
        <f>$F157*I157</f>
        <v>0</v>
      </c>
      <c r="K157" s="260">
        <f>J157/1000000</f>
        <v>0</v>
      </c>
      <c r="L157" s="314">
        <v>0</v>
      </c>
      <c r="M157" s="315">
        <v>0</v>
      </c>
      <c r="N157" s="260">
        <f>L157-M157</f>
        <v>0</v>
      </c>
      <c r="O157" s="260">
        <f>$F157*N157</f>
        <v>0</v>
      </c>
      <c r="P157" s="260">
        <f>O157/1000000</f>
        <v>0</v>
      </c>
      <c r="Q157" s="435"/>
    </row>
    <row r="158" spans="1:17" ht="18" customHeight="1">
      <c r="A158" s="299"/>
      <c r="B158" s="329" t="s">
        <v>48</v>
      </c>
      <c r="C158" s="297"/>
      <c r="D158" s="75"/>
      <c r="E158" s="75"/>
      <c r="F158" s="297"/>
      <c r="G158" s="382"/>
      <c r="H158" s="385"/>
      <c r="I158" s="260"/>
      <c r="J158" s="260"/>
      <c r="K158" s="260"/>
      <c r="L158" s="245"/>
      <c r="M158" s="260"/>
      <c r="N158" s="260"/>
      <c r="O158" s="260"/>
      <c r="P158" s="260"/>
      <c r="Q158" s="436"/>
    </row>
    <row r="159" spans="1:17" ht="18" customHeight="1">
      <c r="A159" s="299"/>
      <c r="B159" s="329" t="s">
        <v>49</v>
      </c>
      <c r="C159" s="297"/>
      <c r="D159" s="75"/>
      <c r="E159" s="75"/>
      <c r="F159" s="297"/>
      <c r="G159" s="382"/>
      <c r="H159" s="385"/>
      <c r="I159" s="260"/>
      <c r="J159" s="260"/>
      <c r="K159" s="260"/>
      <c r="L159" s="245"/>
      <c r="M159" s="260"/>
      <c r="N159" s="260"/>
      <c r="O159" s="260"/>
      <c r="P159" s="260"/>
      <c r="Q159" s="436"/>
    </row>
    <row r="160" spans="1:17" ht="18" customHeight="1">
      <c r="A160" s="299"/>
      <c r="B160" s="329" t="s">
        <v>50</v>
      </c>
      <c r="C160" s="297"/>
      <c r="D160" s="75"/>
      <c r="E160" s="75"/>
      <c r="F160" s="297"/>
      <c r="G160" s="382"/>
      <c r="H160" s="385"/>
      <c r="I160" s="260"/>
      <c r="J160" s="260"/>
      <c r="K160" s="260"/>
      <c r="L160" s="245"/>
      <c r="M160" s="260"/>
      <c r="N160" s="260"/>
      <c r="O160" s="260"/>
      <c r="P160" s="260"/>
      <c r="Q160" s="436"/>
    </row>
    <row r="161" spans="1:17" ht="17.25" customHeight="1">
      <c r="A161" s="299">
        <v>18</v>
      </c>
      <c r="B161" s="327" t="s">
        <v>51</v>
      </c>
      <c r="C161" s="310">
        <v>4902572</v>
      </c>
      <c r="D161" s="114" t="s">
        <v>12</v>
      </c>
      <c r="E161" s="86" t="s">
        <v>338</v>
      </c>
      <c r="F161" s="297">
        <v>-100</v>
      </c>
      <c r="G161" s="314">
        <v>0</v>
      </c>
      <c r="H161" s="315">
        <v>0</v>
      </c>
      <c r="I161" s="260">
        <f>G161-H161</f>
        <v>0</v>
      </c>
      <c r="J161" s="260">
        <f>$F161*I161</f>
        <v>0</v>
      </c>
      <c r="K161" s="260">
        <f>J161/1000000</f>
        <v>0</v>
      </c>
      <c r="L161" s="314">
        <v>0</v>
      </c>
      <c r="M161" s="315">
        <v>0</v>
      </c>
      <c r="N161" s="260">
        <f>L161-M161</f>
        <v>0</v>
      </c>
      <c r="O161" s="260">
        <f>$F161*N161</f>
        <v>0</v>
      </c>
      <c r="P161" s="260">
        <f>O161/1000000</f>
        <v>0</v>
      </c>
      <c r="Q161" s="747"/>
    </row>
    <row r="162" spans="1:17" ht="18" customHeight="1">
      <c r="A162" s="299">
        <v>19</v>
      </c>
      <c r="B162" s="327" t="s">
        <v>52</v>
      </c>
      <c r="C162" s="310">
        <v>4902541</v>
      </c>
      <c r="D162" s="114" t="s">
        <v>12</v>
      </c>
      <c r="E162" s="86" t="s">
        <v>338</v>
      </c>
      <c r="F162" s="297">
        <v>-100</v>
      </c>
      <c r="G162" s="314">
        <v>999575</v>
      </c>
      <c r="H162" s="315">
        <v>999723</v>
      </c>
      <c r="I162" s="260">
        <f>G162-H162</f>
        <v>-148</v>
      </c>
      <c r="J162" s="260">
        <f>$F162*I162</f>
        <v>14800</v>
      </c>
      <c r="K162" s="260">
        <f>J162/1000000</f>
        <v>0.0148</v>
      </c>
      <c r="L162" s="314">
        <v>999596</v>
      </c>
      <c r="M162" s="315">
        <v>999661</v>
      </c>
      <c r="N162" s="260">
        <f>L162-M162</f>
        <v>-65</v>
      </c>
      <c r="O162" s="260">
        <f>$F162*N162</f>
        <v>6500</v>
      </c>
      <c r="P162" s="260">
        <f>O162/1000000</f>
        <v>0.0065</v>
      </c>
      <c r="Q162" s="436"/>
    </row>
    <row r="163" spans="1:17" ht="18" customHeight="1">
      <c r="A163" s="299">
        <v>20</v>
      </c>
      <c r="B163" s="327" t="s">
        <v>53</v>
      </c>
      <c r="C163" s="310">
        <v>4902539</v>
      </c>
      <c r="D163" s="114" t="s">
        <v>12</v>
      </c>
      <c r="E163" s="86" t="s">
        <v>338</v>
      </c>
      <c r="F163" s="297">
        <v>-100</v>
      </c>
      <c r="G163" s="314">
        <v>2195</v>
      </c>
      <c r="H163" s="315">
        <v>2137</v>
      </c>
      <c r="I163" s="260">
        <f>G163-H163</f>
        <v>58</v>
      </c>
      <c r="J163" s="260">
        <f>$F163*I163</f>
        <v>-5800</v>
      </c>
      <c r="K163" s="260">
        <f>J163/1000000</f>
        <v>-0.0058</v>
      </c>
      <c r="L163" s="314">
        <v>26975</v>
      </c>
      <c r="M163" s="315">
        <v>26972</v>
      </c>
      <c r="N163" s="260">
        <f>L163-M163</f>
        <v>3</v>
      </c>
      <c r="O163" s="260">
        <f>$F163*N163</f>
        <v>-300</v>
      </c>
      <c r="P163" s="260">
        <f>O163/1000000</f>
        <v>-0.0003</v>
      </c>
      <c r="Q163" s="436"/>
    </row>
    <row r="164" spans="1:17" ht="18" customHeight="1">
      <c r="A164" s="299"/>
      <c r="B164" s="328" t="s">
        <v>54</v>
      </c>
      <c r="C164" s="310"/>
      <c r="D164" s="114"/>
      <c r="E164" s="114"/>
      <c r="F164" s="297"/>
      <c r="G164" s="382"/>
      <c r="H164" s="385"/>
      <c r="I164" s="260"/>
      <c r="J164" s="260"/>
      <c r="K164" s="260"/>
      <c r="L164" s="245"/>
      <c r="M164" s="260"/>
      <c r="N164" s="260"/>
      <c r="O164" s="260"/>
      <c r="P164" s="260"/>
      <c r="Q164" s="436"/>
    </row>
    <row r="165" spans="1:17" ht="18" customHeight="1">
      <c r="A165" s="299">
        <v>21</v>
      </c>
      <c r="B165" s="327" t="s">
        <v>55</v>
      </c>
      <c r="C165" s="310">
        <v>4902591</v>
      </c>
      <c r="D165" s="114" t="s">
        <v>12</v>
      </c>
      <c r="E165" s="86" t="s">
        <v>338</v>
      </c>
      <c r="F165" s="297">
        <v>-1333</v>
      </c>
      <c r="G165" s="314">
        <v>472</v>
      </c>
      <c r="H165" s="315">
        <v>460</v>
      </c>
      <c r="I165" s="260">
        <f aca="true" t="shared" si="24" ref="I165:I171">G165-H165</f>
        <v>12</v>
      </c>
      <c r="J165" s="260">
        <f aca="true" t="shared" si="25" ref="J165:J173">$F165*I165</f>
        <v>-15996</v>
      </c>
      <c r="K165" s="260">
        <f aca="true" t="shared" si="26" ref="K165:K173">J165/1000000</f>
        <v>-0.015996</v>
      </c>
      <c r="L165" s="314">
        <v>370</v>
      </c>
      <c r="M165" s="315">
        <v>370</v>
      </c>
      <c r="N165" s="260">
        <f aca="true" t="shared" si="27" ref="N165:N173">L165-M165</f>
        <v>0</v>
      </c>
      <c r="O165" s="260">
        <f aca="true" t="shared" si="28" ref="O165:O173">$F165*N165</f>
        <v>0</v>
      </c>
      <c r="P165" s="260">
        <f aca="true" t="shared" si="29" ref="P165:P173">O165/1000000</f>
        <v>0</v>
      </c>
      <c r="Q165" s="436"/>
    </row>
    <row r="166" spans="1:17" ht="18" customHeight="1">
      <c r="A166" s="299">
        <v>22</v>
      </c>
      <c r="B166" s="327" t="s">
        <v>56</v>
      </c>
      <c r="C166" s="310">
        <v>4902565</v>
      </c>
      <c r="D166" s="114" t="s">
        <v>12</v>
      </c>
      <c r="E166" s="86" t="s">
        <v>338</v>
      </c>
      <c r="F166" s="297">
        <v>-100</v>
      </c>
      <c r="G166" s="314">
        <v>2801</v>
      </c>
      <c r="H166" s="315">
        <v>2784</v>
      </c>
      <c r="I166" s="260">
        <f t="shared" si="24"/>
        <v>17</v>
      </c>
      <c r="J166" s="260">
        <f>$F166*I166</f>
        <v>-1700</v>
      </c>
      <c r="K166" s="260">
        <f>J166/1000000</f>
        <v>-0.0017</v>
      </c>
      <c r="L166" s="314">
        <v>1515</v>
      </c>
      <c r="M166" s="315">
        <v>1515</v>
      </c>
      <c r="N166" s="260">
        <f>L166-M166</f>
        <v>0</v>
      </c>
      <c r="O166" s="260">
        <f>$F166*N166</f>
        <v>0</v>
      </c>
      <c r="P166" s="260">
        <f>O166/1000000</f>
        <v>0</v>
      </c>
      <c r="Q166" s="436"/>
    </row>
    <row r="167" spans="1:17" ht="18" customHeight="1">
      <c r="A167" s="299">
        <v>23</v>
      </c>
      <c r="B167" s="327" t="s">
        <v>57</v>
      </c>
      <c r="C167" s="310">
        <v>4902523</v>
      </c>
      <c r="D167" s="114" t="s">
        <v>12</v>
      </c>
      <c r="E167" s="86" t="s">
        <v>338</v>
      </c>
      <c r="F167" s="297">
        <v>-100</v>
      </c>
      <c r="G167" s="314">
        <v>999815</v>
      </c>
      <c r="H167" s="315">
        <v>999815</v>
      </c>
      <c r="I167" s="260">
        <f t="shared" si="24"/>
        <v>0</v>
      </c>
      <c r="J167" s="260">
        <f t="shared" si="25"/>
        <v>0</v>
      </c>
      <c r="K167" s="260">
        <f t="shared" si="26"/>
        <v>0</v>
      </c>
      <c r="L167" s="314">
        <v>999943</v>
      </c>
      <c r="M167" s="315">
        <v>999943</v>
      </c>
      <c r="N167" s="260">
        <f t="shared" si="27"/>
        <v>0</v>
      </c>
      <c r="O167" s="260">
        <f t="shared" si="28"/>
        <v>0</v>
      </c>
      <c r="P167" s="260">
        <f t="shared" si="29"/>
        <v>0</v>
      </c>
      <c r="Q167" s="436"/>
    </row>
    <row r="168" spans="1:17" ht="18" customHeight="1">
      <c r="A168" s="299">
        <v>24</v>
      </c>
      <c r="B168" s="327" t="s">
        <v>58</v>
      </c>
      <c r="C168" s="310">
        <v>4902547</v>
      </c>
      <c r="D168" s="114" t="s">
        <v>12</v>
      </c>
      <c r="E168" s="86" t="s">
        <v>338</v>
      </c>
      <c r="F168" s="297">
        <v>-100</v>
      </c>
      <c r="G168" s="314">
        <v>5885</v>
      </c>
      <c r="H168" s="315">
        <v>5885</v>
      </c>
      <c r="I168" s="260">
        <f t="shared" si="24"/>
        <v>0</v>
      </c>
      <c r="J168" s="260">
        <f t="shared" si="25"/>
        <v>0</v>
      </c>
      <c r="K168" s="260">
        <f t="shared" si="26"/>
        <v>0</v>
      </c>
      <c r="L168" s="314">
        <v>8891</v>
      </c>
      <c r="M168" s="315">
        <v>8891</v>
      </c>
      <c r="N168" s="260">
        <f t="shared" si="27"/>
        <v>0</v>
      </c>
      <c r="O168" s="260">
        <f t="shared" si="28"/>
        <v>0</v>
      </c>
      <c r="P168" s="260">
        <f t="shared" si="29"/>
        <v>0</v>
      </c>
      <c r="Q168" s="436"/>
    </row>
    <row r="169" spans="1:17" ht="18" customHeight="1">
      <c r="A169" s="299">
        <v>25</v>
      </c>
      <c r="B169" s="298" t="s">
        <v>59</v>
      </c>
      <c r="C169" s="297">
        <v>4902548</v>
      </c>
      <c r="D169" s="75" t="s">
        <v>12</v>
      </c>
      <c r="E169" s="86" t="s">
        <v>338</v>
      </c>
      <c r="F169" s="710">
        <v>-100</v>
      </c>
      <c r="G169" s="314">
        <v>0</v>
      </c>
      <c r="H169" s="315">
        <v>0</v>
      </c>
      <c r="I169" s="260">
        <f t="shared" si="24"/>
        <v>0</v>
      </c>
      <c r="J169" s="260">
        <f t="shared" si="25"/>
        <v>0</v>
      </c>
      <c r="K169" s="260">
        <f t="shared" si="26"/>
        <v>0</v>
      </c>
      <c r="L169" s="314">
        <v>0</v>
      </c>
      <c r="M169" s="315">
        <v>0</v>
      </c>
      <c r="N169" s="260">
        <f>L169-M169</f>
        <v>0</v>
      </c>
      <c r="O169" s="260">
        <f t="shared" si="28"/>
        <v>0</v>
      </c>
      <c r="P169" s="260">
        <f t="shared" si="29"/>
        <v>0</v>
      </c>
      <c r="Q169" s="436"/>
    </row>
    <row r="170" spans="1:17" ht="18" customHeight="1">
      <c r="A170" s="299">
        <v>26</v>
      </c>
      <c r="B170" s="298" t="s">
        <v>60</v>
      </c>
      <c r="C170" s="297">
        <v>5295190</v>
      </c>
      <c r="D170" s="75" t="s">
        <v>12</v>
      </c>
      <c r="E170" s="86" t="s">
        <v>338</v>
      </c>
      <c r="F170" s="297">
        <v>-100</v>
      </c>
      <c r="G170" s="314">
        <v>625</v>
      </c>
      <c r="H170" s="315">
        <v>1267</v>
      </c>
      <c r="I170" s="315">
        <f t="shared" si="24"/>
        <v>-642</v>
      </c>
      <c r="J170" s="315">
        <f t="shared" si="25"/>
        <v>64200</v>
      </c>
      <c r="K170" s="316">
        <f t="shared" si="26"/>
        <v>0.0642</v>
      </c>
      <c r="L170" s="314">
        <v>30293</v>
      </c>
      <c r="M170" s="315">
        <v>30285</v>
      </c>
      <c r="N170" s="315">
        <f>L170-M170</f>
        <v>8</v>
      </c>
      <c r="O170" s="315">
        <f t="shared" si="28"/>
        <v>-800</v>
      </c>
      <c r="P170" s="316">
        <f t="shared" si="29"/>
        <v>-0.0008</v>
      </c>
      <c r="Q170" s="436"/>
    </row>
    <row r="171" spans="1:17" ht="18" customHeight="1">
      <c r="A171" s="299">
        <v>27</v>
      </c>
      <c r="B171" s="298" t="s">
        <v>61</v>
      </c>
      <c r="C171" s="297">
        <v>4902529</v>
      </c>
      <c r="D171" s="75" t="s">
        <v>12</v>
      </c>
      <c r="E171" s="86" t="s">
        <v>338</v>
      </c>
      <c r="F171" s="297">
        <v>-44.44</v>
      </c>
      <c r="G171" s="314">
        <v>989588</v>
      </c>
      <c r="H171" s="315">
        <v>989588</v>
      </c>
      <c r="I171" s="315">
        <f t="shared" si="24"/>
        <v>0</v>
      </c>
      <c r="J171" s="315">
        <f>$F171*I171</f>
        <v>0</v>
      </c>
      <c r="K171" s="316">
        <f>J171/1000000</f>
        <v>0</v>
      </c>
      <c r="L171" s="314">
        <v>297</v>
      </c>
      <c r="M171" s="315">
        <v>297</v>
      </c>
      <c r="N171" s="315">
        <f>L171-M171</f>
        <v>0</v>
      </c>
      <c r="O171" s="315">
        <f>$F171*N171</f>
        <v>0</v>
      </c>
      <c r="P171" s="316">
        <f>O171/1000000</f>
        <v>0</v>
      </c>
      <c r="Q171" s="452"/>
    </row>
    <row r="172" spans="1:17" ht="18" customHeight="1">
      <c r="A172" s="299"/>
      <c r="B172" s="298"/>
      <c r="C172" s="297"/>
      <c r="D172" s="75"/>
      <c r="E172" s="86"/>
      <c r="F172" s="297"/>
      <c r="G172" s="314"/>
      <c r="H172" s="315"/>
      <c r="I172" s="315"/>
      <c r="J172" s="315"/>
      <c r="K172" s="316">
        <v>0.46599784</v>
      </c>
      <c r="L172" s="314"/>
      <c r="M172" s="315"/>
      <c r="N172" s="315"/>
      <c r="O172" s="315"/>
      <c r="P172" s="316">
        <v>-0.01764268</v>
      </c>
      <c r="Q172" s="452" t="s">
        <v>478</v>
      </c>
    </row>
    <row r="173" spans="1:17" ht="18" customHeight="1">
      <c r="A173" s="299">
        <v>28</v>
      </c>
      <c r="B173" s="298" t="s">
        <v>141</v>
      </c>
      <c r="C173" s="297">
        <v>4865087</v>
      </c>
      <c r="D173" s="75" t="s">
        <v>12</v>
      </c>
      <c r="E173" s="86" t="s">
        <v>338</v>
      </c>
      <c r="F173" s="297">
        <v>-100</v>
      </c>
      <c r="G173" s="314">
        <v>0</v>
      </c>
      <c r="H173" s="315">
        <v>0</v>
      </c>
      <c r="I173" s="260">
        <v>0</v>
      </c>
      <c r="J173" s="260">
        <f t="shared" si="25"/>
        <v>0</v>
      </c>
      <c r="K173" s="260">
        <f t="shared" si="26"/>
        <v>0</v>
      </c>
      <c r="L173" s="314">
        <v>0</v>
      </c>
      <c r="M173" s="315">
        <v>0</v>
      </c>
      <c r="N173" s="260">
        <f t="shared" si="27"/>
        <v>0</v>
      </c>
      <c r="O173" s="260">
        <f t="shared" si="28"/>
        <v>0</v>
      </c>
      <c r="P173" s="260">
        <f t="shared" si="29"/>
        <v>0</v>
      </c>
      <c r="Q173" s="436"/>
    </row>
    <row r="174" spans="1:17" ht="18" customHeight="1">
      <c r="A174" s="299"/>
      <c r="B174" s="329" t="s">
        <v>75</v>
      </c>
      <c r="C174" s="297"/>
      <c r="D174" s="75"/>
      <c r="E174" s="75"/>
      <c r="F174" s="297"/>
      <c r="G174" s="382"/>
      <c r="H174" s="385"/>
      <c r="I174" s="260"/>
      <c r="J174" s="260"/>
      <c r="K174" s="260"/>
      <c r="L174" s="245"/>
      <c r="M174" s="260"/>
      <c r="N174" s="260"/>
      <c r="O174" s="260"/>
      <c r="P174" s="260"/>
      <c r="Q174" s="436"/>
    </row>
    <row r="175" spans="1:17" ht="18" customHeight="1">
      <c r="A175" s="299">
        <v>29</v>
      </c>
      <c r="B175" s="298" t="s">
        <v>76</v>
      </c>
      <c r="C175" s="297">
        <v>4902577</v>
      </c>
      <c r="D175" s="75" t="s">
        <v>12</v>
      </c>
      <c r="E175" s="86" t="s">
        <v>338</v>
      </c>
      <c r="F175" s="297">
        <v>400</v>
      </c>
      <c r="G175" s="314">
        <v>995632</v>
      </c>
      <c r="H175" s="315">
        <v>995632</v>
      </c>
      <c r="I175" s="260">
        <f>G175-H175</f>
        <v>0</v>
      </c>
      <c r="J175" s="260">
        <f>$F175*I175</f>
        <v>0</v>
      </c>
      <c r="K175" s="260">
        <f>J175/1000000</f>
        <v>0</v>
      </c>
      <c r="L175" s="314">
        <v>81</v>
      </c>
      <c r="M175" s="315">
        <v>81</v>
      </c>
      <c r="N175" s="260">
        <f>L175-M175</f>
        <v>0</v>
      </c>
      <c r="O175" s="260">
        <f>$F175*N175</f>
        <v>0</v>
      </c>
      <c r="P175" s="260">
        <f>O175/1000000</f>
        <v>0</v>
      </c>
      <c r="Q175" s="436"/>
    </row>
    <row r="176" spans="1:17" ht="18" customHeight="1">
      <c r="A176" s="299">
        <v>30</v>
      </c>
      <c r="B176" s="298" t="s">
        <v>77</v>
      </c>
      <c r="C176" s="297">
        <v>4902525</v>
      </c>
      <c r="D176" s="75" t="s">
        <v>12</v>
      </c>
      <c r="E176" s="86" t="s">
        <v>338</v>
      </c>
      <c r="F176" s="297">
        <v>-400</v>
      </c>
      <c r="G176" s="314">
        <v>999985</v>
      </c>
      <c r="H176" s="315">
        <v>999985</v>
      </c>
      <c r="I176" s="260">
        <f>G176-H176</f>
        <v>0</v>
      </c>
      <c r="J176" s="260">
        <f>$F176*I176</f>
        <v>0</v>
      </c>
      <c r="K176" s="260">
        <f>J176/1000000</f>
        <v>0</v>
      </c>
      <c r="L176" s="314">
        <v>999705</v>
      </c>
      <c r="M176" s="315">
        <v>999705</v>
      </c>
      <c r="N176" s="260">
        <f>L176-M176</f>
        <v>0</v>
      </c>
      <c r="O176" s="260">
        <f>$F176*N176</f>
        <v>0</v>
      </c>
      <c r="P176" s="260">
        <f>O176/1000000</f>
        <v>0</v>
      </c>
      <c r="Q176" s="436"/>
    </row>
    <row r="177" spans="1:17" ht="18" customHeight="1">
      <c r="A177" s="297"/>
      <c r="B177" s="320" t="s">
        <v>445</v>
      </c>
      <c r="C177" s="297"/>
      <c r="D177" s="75"/>
      <c r="E177" s="86"/>
      <c r="F177" s="297"/>
      <c r="G177" s="314"/>
      <c r="H177" s="315"/>
      <c r="I177" s="260"/>
      <c r="J177" s="260"/>
      <c r="K177" s="260"/>
      <c r="L177" s="314"/>
      <c r="M177" s="315"/>
      <c r="N177" s="260"/>
      <c r="O177" s="260"/>
      <c r="P177" s="260"/>
      <c r="Q177" s="705"/>
    </row>
    <row r="178" spans="1:17" ht="18" customHeight="1">
      <c r="A178" s="297">
        <v>31</v>
      </c>
      <c r="B178" s="713" t="s">
        <v>444</v>
      </c>
      <c r="C178" s="297">
        <v>5295160</v>
      </c>
      <c r="D178" s="75" t="s">
        <v>12</v>
      </c>
      <c r="E178" s="86" t="s">
        <v>338</v>
      </c>
      <c r="F178" s="297">
        <v>-400</v>
      </c>
      <c r="G178" s="694">
        <v>996820</v>
      </c>
      <c r="H178" s="49">
        <v>996801</v>
      </c>
      <c r="I178" s="689">
        <f>G178-H178</f>
        <v>19</v>
      </c>
      <c r="J178" s="689">
        <f>$F178*I178</f>
        <v>-7600</v>
      </c>
      <c r="K178" s="731">
        <f>J178/1000000</f>
        <v>-0.0076</v>
      </c>
      <c r="L178" s="694">
        <v>999896</v>
      </c>
      <c r="M178" s="49">
        <v>999896</v>
      </c>
      <c r="N178" s="689">
        <f>L178-M178</f>
        <v>0</v>
      </c>
      <c r="O178" s="689">
        <f>$F178*N178</f>
        <v>0</v>
      </c>
      <c r="P178" s="692">
        <f>O178/1000000</f>
        <v>0</v>
      </c>
      <c r="Q178" s="705" t="s">
        <v>457</v>
      </c>
    </row>
    <row r="179" spans="1:17" s="455" customFormat="1" ht="18">
      <c r="A179" s="336"/>
      <c r="B179" s="320" t="s">
        <v>446</v>
      </c>
      <c r="C179" s="288"/>
      <c r="D179" s="114"/>
      <c r="E179" s="86"/>
      <c r="F179" s="310"/>
      <c r="G179" s="314"/>
      <c r="H179" s="315"/>
      <c r="I179" s="297"/>
      <c r="J179" s="297"/>
      <c r="K179" s="297"/>
      <c r="L179" s="314"/>
      <c r="M179" s="315"/>
      <c r="N179" s="297"/>
      <c r="O179" s="297"/>
      <c r="P179" s="297"/>
      <c r="Q179" s="424"/>
    </row>
    <row r="180" spans="1:17" s="455" customFormat="1" ht="18">
      <c r="A180" s="336">
        <v>32</v>
      </c>
      <c r="B180" s="669" t="s">
        <v>452</v>
      </c>
      <c r="C180" s="288">
        <v>4864960</v>
      </c>
      <c r="D180" s="114" t="s">
        <v>12</v>
      </c>
      <c r="E180" s="86" t="s">
        <v>338</v>
      </c>
      <c r="F180" s="310">
        <v>-1000</v>
      </c>
      <c r="G180" s="314">
        <v>335</v>
      </c>
      <c r="H180" s="315">
        <v>952</v>
      </c>
      <c r="I180" s="315">
        <f>G180-H180</f>
        <v>-617</v>
      </c>
      <c r="J180" s="315">
        <f>$F180*I180</f>
        <v>617000</v>
      </c>
      <c r="K180" s="316">
        <f>J180/1000000</f>
        <v>0.617</v>
      </c>
      <c r="L180" s="314">
        <v>1743</v>
      </c>
      <c r="M180" s="315">
        <v>1743</v>
      </c>
      <c r="N180" s="315">
        <f>L180-M180</f>
        <v>0</v>
      </c>
      <c r="O180" s="315">
        <f>$F180*N180</f>
        <v>0</v>
      </c>
      <c r="P180" s="316">
        <f>O180/1000000</f>
        <v>0</v>
      </c>
      <c r="Q180" s="424"/>
    </row>
    <row r="181" spans="1:17" ht="18">
      <c r="A181" s="336">
        <v>33</v>
      </c>
      <c r="B181" s="669" t="s">
        <v>453</v>
      </c>
      <c r="C181" s="288">
        <v>5128441</v>
      </c>
      <c r="D181" s="114" t="s">
        <v>12</v>
      </c>
      <c r="E181" s="86" t="s">
        <v>338</v>
      </c>
      <c r="F181" s="508">
        <v>-750</v>
      </c>
      <c r="G181" s="314">
        <v>961</v>
      </c>
      <c r="H181" s="315">
        <v>905</v>
      </c>
      <c r="I181" s="315">
        <f>G181-H181</f>
        <v>56</v>
      </c>
      <c r="J181" s="315">
        <f>$F181*I181</f>
        <v>-42000</v>
      </c>
      <c r="K181" s="316">
        <f>J181/1000000</f>
        <v>-0.042</v>
      </c>
      <c r="L181" s="314">
        <v>2684</v>
      </c>
      <c r="M181" s="315">
        <v>2681</v>
      </c>
      <c r="N181" s="315">
        <f>L181-M181</f>
        <v>3</v>
      </c>
      <c r="O181" s="315">
        <f>$F181*N181</f>
        <v>-2250</v>
      </c>
      <c r="P181" s="316">
        <f>O181/1000000</f>
        <v>-0.00225</v>
      </c>
      <c r="Q181" s="424"/>
    </row>
    <row r="182" spans="1:17" ht="18" customHeight="1" thickBot="1">
      <c r="A182" s="297"/>
      <c r="B182" s="298"/>
      <c r="C182" s="297"/>
      <c r="D182" s="75"/>
      <c r="E182" s="86"/>
      <c r="F182" s="297"/>
      <c r="G182" s="314"/>
      <c r="H182" s="315"/>
      <c r="I182" s="260"/>
      <c r="J182" s="260"/>
      <c r="K182" s="260"/>
      <c r="L182" s="314"/>
      <c r="M182" s="315"/>
      <c r="N182" s="260"/>
      <c r="O182" s="260"/>
      <c r="P182" s="260"/>
      <c r="Q182" s="705"/>
    </row>
    <row r="183" s="519" customFormat="1" ht="15" customHeight="1"/>
    <row r="185" spans="1:16" ht="20.25">
      <c r="A185" s="292" t="s">
        <v>305</v>
      </c>
      <c r="K185" s="557">
        <f>SUM(K132:K183)</f>
        <v>1.5664671499999998</v>
      </c>
      <c r="P185" s="557">
        <f>SUM(P132:P183)</f>
        <v>0.06921396000000002</v>
      </c>
    </row>
    <row r="186" spans="1:16" ht="12.75">
      <c r="A186" s="51"/>
      <c r="K186" s="508"/>
      <c r="P186" s="508"/>
    </row>
    <row r="187" spans="1:16" ht="12.75">
      <c r="A187" s="51"/>
      <c r="K187" s="508"/>
      <c r="P187" s="508"/>
    </row>
    <row r="188" spans="1:17" ht="18">
      <c r="A188" s="51"/>
      <c r="K188" s="508"/>
      <c r="P188" s="508"/>
      <c r="Q188" s="553" t="str">
        <f>NDPL!$Q$1</f>
        <v>JANUARY-2019</v>
      </c>
    </row>
    <row r="189" spans="1:16" ht="12.75">
      <c r="A189" s="51"/>
      <c r="K189" s="508"/>
      <c r="P189" s="508"/>
    </row>
    <row r="190" spans="1:16" ht="12.75">
      <c r="A190" s="51"/>
      <c r="K190" s="508"/>
      <c r="P190" s="508"/>
    </row>
    <row r="191" spans="1:16" ht="12.75">
      <c r="A191" s="51"/>
      <c r="K191" s="508"/>
      <c r="P191" s="508"/>
    </row>
    <row r="192" spans="1:11" ht="13.5" thickBot="1">
      <c r="A192" s="2"/>
      <c r="B192" s="6"/>
      <c r="C192" s="6"/>
      <c r="D192" s="47"/>
      <c r="E192" s="47"/>
      <c r="F192" s="17"/>
      <c r="G192" s="17"/>
      <c r="H192" s="17"/>
      <c r="I192" s="17"/>
      <c r="J192" s="17"/>
      <c r="K192" s="48"/>
    </row>
    <row r="193" spans="1:17" ht="27.75">
      <c r="A193" s="372" t="s">
        <v>189</v>
      </c>
      <c r="B193" s="133"/>
      <c r="C193" s="129"/>
      <c r="D193" s="129"/>
      <c r="E193" s="129"/>
      <c r="F193" s="176"/>
      <c r="G193" s="176"/>
      <c r="H193" s="176"/>
      <c r="I193" s="176"/>
      <c r="J193" s="176"/>
      <c r="K193" s="177"/>
      <c r="L193" s="519"/>
      <c r="M193" s="519"/>
      <c r="N193" s="519"/>
      <c r="O193" s="519"/>
      <c r="P193" s="519"/>
      <c r="Q193" s="520"/>
    </row>
    <row r="194" spans="1:17" ht="24.75" customHeight="1">
      <c r="A194" s="371" t="s">
        <v>307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370">
        <f>K126</f>
        <v>-85.088635</v>
      </c>
      <c r="L194" s="270"/>
      <c r="M194" s="270"/>
      <c r="N194" s="270"/>
      <c r="O194" s="270"/>
      <c r="P194" s="370">
        <f>P126</f>
        <v>0.2993374999999999</v>
      </c>
      <c r="Q194" s="521"/>
    </row>
    <row r="195" spans="1:17" ht="24.75" customHeight="1">
      <c r="A195" s="371" t="s">
        <v>306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370">
        <f>K185</f>
        <v>1.5664671499999998</v>
      </c>
      <c r="L195" s="270"/>
      <c r="M195" s="270"/>
      <c r="N195" s="270"/>
      <c r="O195" s="270"/>
      <c r="P195" s="370">
        <f>P185</f>
        <v>0.06921396000000002</v>
      </c>
      <c r="Q195" s="521"/>
    </row>
    <row r="196" spans="1:17" ht="24.75" customHeight="1">
      <c r="A196" s="371" t="s">
        <v>308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370">
        <f>'ROHTAK ROAD'!K41</f>
        <v>0.46007499999999996</v>
      </c>
      <c r="L196" s="270"/>
      <c r="M196" s="270"/>
      <c r="N196" s="270"/>
      <c r="O196" s="270"/>
      <c r="P196" s="370">
        <f>'ROHTAK ROAD'!P41</f>
        <v>0</v>
      </c>
      <c r="Q196" s="521"/>
    </row>
    <row r="197" spans="1:17" ht="24.75" customHeight="1">
      <c r="A197" s="371" t="s">
        <v>309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370">
        <f>-MES!K39</f>
        <v>0.003</v>
      </c>
      <c r="L197" s="270"/>
      <c r="M197" s="270"/>
      <c r="N197" s="270"/>
      <c r="O197" s="270"/>
      <c r="P197" s="370">
        <f>-MES!P39</f>
        <v>-0.1536</v>
      </c>
      <c r="Q197" s="521"/>
    </row>
    <row r="198" spans="1:17" ht="29.25" customHeight="1" thickBot="1">
      <c r="A198" s="373" t="s">
        <v>190</v>
      </c>
      <c r="B198" s="178"/>
      <c r="C198" s="179"/>
      <c r="D198" s="179"/>
      <c r="E198" s="179"/>
      <c r="F198" s="179"/>
      <c r="G198" s="179"/>
      <c r="H198" s="179"/>
      <c r="I198" s="179"/>
      <c r="J198" s="179"/>
      <c r="K198" s="374">
        <f>SUM(K194:K197)</f>
        <v>-83.05909285</v>
      </c>
      <c r="L198" s="562"/>
      <c r="M198" s="562"/>
      <c r="N198" s="562"/>
      <c r="O198" s="562"/>
      <c r="P198" s="374">
        <f>SUM(P194:P197)</f>
        <v>0.21495145999999996</v>
      </c>
      <c r="Q198" s="523"/>
    </row>
    <row r="203" ht="13.5" thickBot="1"/>
    <row r="204" spans="1:17" ht="12.75">
      <c r="A204" s="524"/>
      <c r="B204" s="525"/>
      <c r="C204" s="525"/>
      <c r="D204" s="525"/>
      <c r="E204" s="525"/>
      <c r="F204" s="525"/>
      <c r="G204" s="525"/>
      <c r="H204" s="519"/>
      <c r="I204" s="519"/>
      <c r="J204" s="519"/>
      <c r="K204" s="519"/>
      <c r="L204" s="519"/>
      <c r="M204" s="519"/>
      <c r="N204" s="519"/>
      <c r="O204" s="519"/>
      <c r="P204" s="519"/>
      <c r="Q204" s="520"/>
    </row>
    <row r="205" spans="1:17" ht="26.25">
      <c r="A205" s="563" t="s">
        <v>319</v>
      </c>
      <c r="B205" s="527"/>
      <c r="C205" s="527"/>
      <c r="D205" s="527"/>
      <c r="E205" s="527"/>
      <c r="F205" s="527"/>
      <c r="G205" s="527"/>
      <c r="H205" s="455"/>
      <c r="I205" s="455"/>
      <c r="J205" s="455"/>
      <c r="K205" s="455"/>
      <c r="L205" s="455"/>
      <c r="M205" s="455"/>
      <c r="N205" s="455"/>
      <c r="O205" s="455"/>
      <c r="P205" s="455"/>
      <c r="Q205" s="521"/>
    </row>
    <row r="206" spans="1:17" ht="12.75">
      <c r="A206" s="528"/>
      <c r="B206" s="527"/>
      <c r="C206" s="527"/>
      <c r="D206" s="527"/>
      <c r="E206" s="527"/>
      <c r="F206" s="527"/>
      <c r="G206" s="527"/>
      <c r="H206" s="455"/>
      <c r="I206" s="455"/>
      <c r="J206" s="455"/>
      <c r="K206" s="455"/>
      <c r="L206" s="455"/>
      <c r="M206" s="455"/>
      <c r="N206" s="455"/>
      <c r="O206" s="455"/>
      <c r="P206" s="455"/>
      <c r="Q206" s="521"/>
    </row>
    <row r="207" spans="1:17" ht="15.75">
      <c r="A207" s="529"/>
      <c r="B207" s="530"/>
      <c r="C207" s="530"/>
      <c r="D207" s="530"/>
      <c r="E207" s="530"/>
      <c r="F207" s="530"/>
      <c r="G207" s="530"/>
      <c r="H207" s="455"/>
      <c r="I207" s="455"/>
      <c r="J207" s="455"/>
      <c r="K207" s="531" t="s">
        <v>331</v>
      </c>
      <c r="L207" s="455"/>
      <c r="M207" s="455"/>
      <c r="N207" s="455"/>
      <c r="O207" s="455"/>
      <c r="P207" s="531" t="s">
        <v>332</v>
      </c>
      <c r="Q207" s="521"/>
    </row>
    <row r="208" spans="1:17" ht="12.75">
      <c r="A208" s="532"/>
      <c r="B208" s="86"/>
      <c r="C208" s="86"/>
      <c r="D208" s="86"/>
      <c r="E208" s="86"/>
      <c r="F208" s="86"/>
      <c r="G208" s="86"/>
      <c r="H208" s="455"/>
      <c r="I208" s="455"/>
      <c r="J208" s="455"/>
      <c r="K208" s="455"/>
      <c r="L208" s="455"/>
      <c r="M208" s="455"/>
      <c r="N208" s="455"/>
      <c r="O208" s="455"/>
      <c r="P208" s="455"/>
      <c r="Q208" s="521"/>
    </row>
    <row r="209" spans="1:17" ht="12.75">
      <c r="A209" s="532"/>
      <c r="B209" s="86"/>
      <c r="C209" s="86"/>
      <c r="D209" s="86"/>
      <c r="E209" s="86"/>
      <c r="F209" s="86"/>
      <c r="G209" s="86"/>
      <c r="H209" s="455"/>
      <c r="I209" s="455"/>
      <c r="J209" s="455"/>
      <c r="K209" s="455"/>
      <c r="L209" s="455"/>
      <c r="M209" s="455"/>
      <c r="N209" s="455"/>
      <c r="O209" s="455"/>
      <c r="P209" s="455"/>
      <c r="Q209" s="521"/>
    </row>
    <row r="210" spans="1:17" ht="23.25">
      <c r="A210" s="564" t="s">
        <v>322</v>
      </c>
      <c r="B210" s="534"/>
      <c r="C210" s="534"/>
      <c r="D210" s="535"/>
      <c r="E210" s="535"/>
      <c r="F210" s="536"/>
      <c r="G210" s="535"/>
      <c r="H210" s="455"/>
      <c r="I210" s="455"/>
      <c r="J210" s="455"/>
      <c r="K210" s="565">
        <f>K198</f>
        <v>-83.05909285</v>
      </c>
      <c r="L210" s="566" t="s">
        <v>320</v>
      </c>
      <c r="M210" s="567"/>
      <c r="N210" s="567"/>
      <c r="O210" s="567"/>
      <c r="P210" s="565">
        <f>P198</f>
        <v>0.21495145999999996</v>
      </c>
      <c r="Q210" s="568" t="s">
        <v>320</v>
      </c>
    </row>
    <row r="211" spans="1:17" ht="23.25">
      <c r="A211" s="539"/>
      <c r="B211" s="540"/>
      <c r="C211" s="540"/>
      <c r="D211" s="527"/>
      <c r="E211" s="527"/>
      <c r="F211" s="541"/>
      <c r="G211" s="527"/>
      <c r="H211" s="455"/>
      <c r="I211" s="455"/>
      <c r="J211" s="455"/>
      <c r="K211" s="567"/>
      <c r="L211" s="569"/>
      <c r="M211" s="567"/>
      <c r="N211" s="567"/>
      <c r="O211" s="567"/>
      <c r="P211" s="567"/>
      <c r="Q211" s="570"/>
    </row>
    <row r="212" spans="1:17" ht="23.25">
      <c r="A212" s="571" t="s">
        <v>321</v>
      </c>
      <c r="B212" s="39"/>
      <c r="C212" s="39"/>
      <c r="D212" s="527"/>
      <c r="E212" s="527"/>
      <c r="F212" s="544"/>
      <c r="G212" s="535"/>
      <c r="H212" s="455"/>
      <c r="I212" s="455"/>
      <c r="J212" s="455"/>
      <c r="K212" s="567">
        <f>'STEPPED UP GENCO'!K40</f>
        <v>0.15524025390000012</v>
      </c>
      <c r="L212" s="566" t="s">
        <v>320</v>
      </c>
      <c r="M212" s="567"/>
      <c r="N212" s="567"/>
      <c r="O212" s="567"/>
      <c r="P212" s="565">
        <f>'STEPPED UP GENCO'!P40</f>
        <v>-0.00041117800000000005</v>
      </c>
      <c r="Q212" s="568" t="s">
        <v>320</v>
      </c>
    </row>
    <row r="213" spans="1:17" ht="15">
      <c r="A213" s="545"/>
      <c r="B213" s="455"/>
      <c r="C213" s="455"/>
      <c r="D213" s="455"/>
      <c r="E213" s="455"/>
      <c r="F213" s="455"/>
      <c r="G213" s="455"/>
      <c r="H213" s="455"/>
      <c r="I213" s="455"/>
      <c r="J213" s="455"/>
      <c r="K213" s="455"/>
      <c r="L213" s="255"/>
      <c r="M213" s="455"/>
      <c r="N213" s="455"/>
      <c r="O213" s="455"/>
      <c r="P213" s="455"/>
      <c r="Q213" s="572"/>
    </row>
    <row r="214" spans="1:17" ht="15">
      <c r="A214" s="545"/>
      <c r="B214" s="455"/>
      <c r="C214" s="455"/>
      <c r="D214" s="455"/>
      <c r="E214" s="455"/>
      <c r="F214" s="455"/>
      <c r="G214" s="455"/>
      <c r="H214" s="455"/>
      <c r="I214" s="455"/>
      <c r="J214" s="455"/>
      <c r="K214" s="455"/>
      <c r="L214" s="255"/>
      <c r="M214" s="455"/>
      <c r="N214" s="455"/>
      <c r="O214" s="455"/>
      <c r="P214" s="455"/>
      <c r="Q214" s="572"/>
    </row>
    <row r="215" spans="1:17" ht="15">
      <c r="A215" s="545"/>
      <c r="B215" s="455"/>
      <c r="C215" s="455"/>
      <c r="D215" s="455"/>
      <c r="E215" s="455"/>
      <c r="F215" s="455"/>
      <c r="G215" s="455"/>
      <c r="H215" s="455"/>
      <c r="I215" s="455"/>
      <c r="J215" s="455"/>
      <c r="K215" s="455"/>
      <c r="L215" s="255"/>
      <c r="M215" s="455"/>
      <c r="N215" s="455"/>
      <c r="O215" s="455"/>
      <c r="P215" s="455"/>
      <c r="Q215" s="572"/>
    </row>
    <row r="216" spans="1:17" ht="23.25">
      <c r="A216" s="545"/>
      <c r="B216" s="455"/>
      <c r="C216" s="455"/>
      <c r="D216" s="455"/>
      <c r="E216" s="455"/>
      <c r="F216" s="455"/>
      <c r="G216" s="455"/>
      <c r="H216" s="534"/>
      <c r="I216" s="534"/>
      <c r="J216" s="573" t="s">
        <v>323</v>
      </c>
      <c r="K216" s="574">
        <f>SUM(K210:K215)</f>
        <v>-82.9038525961</v>
      </c>
      <c r="L216" s="573" t="s">
        <v>320</v>
      </c>
      <c r="M216" s="567"/>
      <c r="N216" s="567"/>
      <c r="O216" s="567"/>
      <c r="P216" s="574">
        <f>SUM(P210:P215)</f>
        <v>0.21454028199999994</v>
      </c>
      <c r="Q216" s="573" t="s">
        <v>320</v>
      </c>
    </row>
    <row r="217" spans="1:17" ht="13.5" thickBot="1">
      <c r="A217" s="546"/>
      <c r="B217" s="522"/>
      <c r="C217" s="522"/>
      <c r="D217" s="522"/>
      <c r="E217" s="522"/>
      <c r="F217" s="522"/>
      <c r="G217" s="522"/>
      <c r="H217" s="522"/>
      <c r="I217" s="522"/>
      <c r="J217" s="522"/>
      <c r="K217" s="522"/>
      <c r="L217" s="522"/>
      <c r="M217" s="522"/>
      <c r="N217" s="522"/>
      <c r="O217" s="522"/>
      <c r="P217" s="522"/>
      <c r="Q217" s="52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7" max="18" man="1"/>
    <brk id="18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85" zoomScaleNormal="70" zoomScaleSheetLayoutView="85" zoomScalePageLayoutView="50" workbookViewId="0" topLeftCell="A1">
      <selection activeCell="K14" sqref="K14"/>
    </sheetView>
  </sheetViews>
  <sheetFormatPr defaultColWidth="9.140625" defaultRowHeight="12.75"/>
  <cols>
    <col min="1" max="1" width="5.140625" style="421" customWidth="1"/>
    <col min="2" max="2" width="20.8515625" style="421" customWidth="1"/>
    <col min="3" max="3" width="11.28125" style="421" customWidth="1"/>
    <col min="4" max="4" width="9.140625" style="421" customWidth="1"/>
    <col min="5" max="5" width="14.421875" style="421" customWidth="1"/>
    <col min="6" max="6" width="7.00390625" style="421" customWidth="1"/>
    <col min="7" max="7" width="11.421875" style="421" customWidth="1"/>
    <col min="8" max="8" width="13.00390625" style="421" customWidth="1"/>
    <col min="9" max="9" width="9.00390625" style="421" customWidth="1"/>
    <col min="10" max="10" width="12.28125" style="421" customWidth="1"/>
    <col min="11" max="12" width="12.8515625" style="421" customWidth="1"/>
    <col min="13" max="13" width="13.28125" style="421" customWidth="1"/>
    <col min="14" max="14" width="11.421875" style="421" customWidth="1"/>
    <col min="15" max="15" width="13.140625" style="421" customWidth="1"/>
    <col min="16" max="16" width="14.7109375" style="421" customWidth="1"/>
    <col min="17" max="17" width="15.00390625" style="421" customWidth="1"/>
    <col min="18" max="18" width="0.13671875" style="421" customWidth="1"/>
    <col min="19" max="19" width="1.57421875" style="421" hidden="1" customWidth="1"/>
    <col min="20" max="20" width="9.140625" style="421" hidden="1" customWidth="1"/>
    <col min="21" max="21" width="4.28125" style="421" hidden="1" customWidth="1"/>
    <col min="22" max="22" width="4.00390625" style="421" hidden="1" customWidth="1"/>
    <col min="23" max="23" width="3.8515625" style="421" hidden="1" customWidth="1"/>
    <col min="24" max="16384" width="9.140625" style="421" customWidth="1"/>
  </cols>
  <sheetData>
    <row r="1" spans="1:17" ht="26.25">
      <c r="A1" s="1" t="s">
        <v>231</v>
      </c>
      <c r="Q1" s="469" t="str">
        <f>NDPL!Q1</f>
        <v>JANUARY-2019</v>
      </c>
    </row>
    <row r="2" ht="18.75" customHeight="1">
      <c r="A2" s="73" t="s">
        <v>232</v>
      </c>
    </row>
    <row r="3" ht="23.25">
      <c r="A3" s="171" t="s">
        <v>206</v>
      </c>
    </row>
    <row r="4" spans="1:16" ht="24" thickBot="1">
      <c r="A4" s="361" t="s">
        <v>207</v>
      </c>
      <c r="G4" s="455"/>
      <c r="H4" s="455"/>
      <c r="I4" s="40" t="s">
        <v>387</v>
      </c>
      <c r="J4" s="455"/>
      <c r="K4" s="455"/>
      <c r="L4" s="455"/>
      <c r="M4" s="455"/>
      <c r="N4" s="40" t="s">
        <v>388</v>
      </c>
      <c r="O4" s="455"/>
      <c r="P4" s="455"/>
    </row>
    <row r="5" spans="1:17" ht="62.2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31/01/2019</v>
      </c>
      <c r="H5" s="477" t="str">
        <f>NDPL!H5</f>
        <v>INTIAL READING 01/01/2019</v>
      </c>
      <c r="I5" s="477" t="s">
        <v>4</v>
      </c>
      <c r="J5" s="477" t="s">
        <v>5</v>
      </c>
      <c r="K5" s="477" t="s">
        <v>6</v>
      </c>
      <c r="L5" s="475" t="str">
        <f>NDPL!G5</f>
        <v>FINAL READING 31/01/2019</v>
      </c>
      <c r="M5" s="477" t="str">
        <f>NDPL!H5</f>
        <v>INTIAL READING 01/01/2019</v>
      </c>
      <c r="N5" s="477" t="s">
        <v>4</v>
      </c>
      <c r="O5" s="477" t="s">
        <v>5</v>
      </c>
      <c r="P5" s="477" t="s">
        <v>6</v>
      </c>
      <c r="Q5" s="478" t="s">
        <v>301</v>
      </c>
    </row>
    <row r="6" ht="14.25" thickBot="1" thickTop="1"/>
    <row r="7" spans="1:17" ht="18" customHeight="1" thickTop="1">
      <c r="A7" s="145"/>
      <c r="B7" s="146" t="s">
        <v>191</v>
      </c>
      <c r="C7" s="147"/>
      <c r="D7" s="147"/>
      <c r="E7" s="147"/>
      <c r="F7" s="147"/>
      <c r="G7" s="54"/>
      <c r="H7" s="575"/>
      <c r="I7" s="576"/>
      <c r="J7" s="576"/>
      <c r="K7" s="576"/>
      <c r="L7" s="577"/>
      <c r="M7" s="575"/>
      <c r="N7" s="575"/>
      <c r="O7" s="575"/>
      <c r="P7" s="575"/>
      <c r="Q7" s="507"/>
    </row>
    <row r="8" spans="1:17" ht="18" customHeight="1">
      <c r="A8" s="148"/>
      <c r="B8" s="149" t="s">
        <v>107</v>
      </c>
      <c r="C8" s="150"/>
      <c r="D8" s="151"/>
      <c r="E8" s="152"/>
      <c r="F8" s="153"/>
      <c r="G8" s="58"/>
      <c r="H8" s="578"/>
      <c r="I8" s="388"/>
      <c r="J8" s="388"/>
      <c r="K8" s="388"/>
      <c r="L8" s="579"/>
      <c r="M8" s="578"/>
      <c r="N8" s="363"/>
      <c r="O8" s="363"/>
      <c r="P8" s="363"/>
      <c r="Q8" s="424"/>
    </row>
    <row r="9" spans="1:17" ht="18">
      <c r="A9" s="148">
        <v>1</v>
      </c>
      <c r="B9" s="149" t="s">
        <v>108</v>
      </c>
      <c r="C9" s="150">
        <v>4865107</v>
      </c>
      <c r="D9" s="154" t="s">
        <v>12</v>
      </c>
      <c r="E9" s="236" t="s">
        <v>338</v>
      </c>
      <c r="F9" s="155">
        <v>266.67</v>
      </c>
      <c r="G9" s="413">
        <v>3494</v>
      </c>
      <c r="H9" s="414">
        <v>3507</v>
      </c>
      <c r="I9" s="388">
        <f>G9-H9</f>
        <v>-13</v>
      </c>
      <c r="J9" s="388">
        <f aca="true" t="shared" si="0" ref="J9:J19">$F9*I9</f>
        <v>-3466.71</v>
      </c>
      <c r="K9" s="388">
        <f aca="true" t="shared" si="1" ref="K9:K19">J9/1000000</f>
        <v>-0.00346671</v>
      </c>
      <c r="L9" s="413">
        <v>2196</v>
      </c>
      <c r="M9" s="414">
        <v>2196</v>
      </c>
      <c r="N9" s="388">
        <f>L9-M9</f>
        <v>0</v>
      </c>
      <c r="O9" s="388">
        <f aca="true" t="shared" si="2" ref="O9:O19">$F9*N9</f>
        <v>0</v>
      </c>
      <c r="P9" s="388">
        <f aca="true" t="shared" si="3" ref="P9:P19">O9/1000000</f>
        <v>0</v>
      </c>
      <c r="Q9" s="451"/>
    </row>
    <row r="10" spans="1:17" ht="18" customHeight="1">
      <c r="A10" s="148">
        <v>2</v>
      </c>
      <c r="B10" s="149" t="s">
        <v>109</v>
      </c>
      <c r="C10" s="150">
        <v>4865137</v>
      </c>
      <c r="D10" s="154" t="s">
        <v>12</v>
      </c>
      <c r="E10" s="236" t="s">
        <v>338</v>
      </c>
      <c r="F10" s="155">
        <v>100</v>
      </c>
      <c r="G10" s="314">
        <v>88350</v>
      </c>
      <c r="H10" s="315">
        <v>84622</v>
      </c>
      <c r="I10" s="388">
        <f>G10-H10</f>
        <v>3728</v>
      </c>
      <c r="J10" s="388">
        <f t="shared" si="0"/>
        <v>372800</v>
      </c>
      <c r="K10" s="388">
        <f t="shared" si="1"/>
        <v>0.3728</v>
      </c>
      <c r="L10" s="413">
        <v>149421</v>
      </c>
      <c r="M10" s="315">
        <v>149421</v>
      </c>
      <c r="N10" s="385">
        <f>L10-M10</f>
        <v>0</v>
      </c>
      <c r="O10" s="385">
        <f t="shared" si="2"/>
        <v>0</v>
      </c>
      <c r="P10" s="385">
        <f t="shared" si="3"/>
        <v>0</v>
      </c>
      <c r="Q10" s="424"/>
    </row>
    <row r="11" spans="1:17" ht="18">
      <c r="A11" s="148">
        <v>3</v>
      </c>
      <c r="B11" s="149" t="s">
        <v>110</v>
      </c>
      <c r="C11" s="150">
        <v>4865136</v>
      </c>
      <c r="D11" s="154" t="s">
        <v>12</v>
      </c>
      <c r="E11" s="236" t="s">
        <v>338</v>
      </c>
      <c r="F11" s="155">
        <v>200</v>
      </c>
      <c r="G11" s="413">
        <v>996459</v>
      </c>
      <c r="H11" s="414">
        <v>997310</v>
      </c>
      <c r="I11" s="388">
        <f>G11-H11</f>
        <v>-851</v>
      </c>
      <c r="J11" s="388">
        <f t="shared" si="0"/>
        <v>-170200</v>
      </c>
      <c r="K11" s="388">
        <f t="shared" si="1"/>
        <v>-0.1702</v>
      </c>
      <c r="L11" s="413">
        <v>998999</v>
      </c>
      <c r="M11" s="414">
        <v>998999</v>
      </c>
      <c r="N11" s="388">
        <f>L11-M11</f>
        <v>0</v>
      </c>
      <c r="O11" s="388">
        <f t="shared" si="2"/>
        <v>0</v>
      </c>
      <c r="P11" s="388">
        <f t="shared" si="3"/>
        <v>0</v>
      </c>
      <c r="Q11" s="582"/>
    </row>
    <row r="12" spans="1:17" ht="18">
      <c r="A12" s="148">
        <v>4</v>
      </c>
      <c r="B12" s="149" t="s">
        <v>111</v>
      </c>
      <c r="C12" s="150">
        <v>5295200</v>
      </c>
      <c r="D12" s="154" t="s">
        <v>12</v>
      </c>
      <c r="E12" s="236" t="s">
        <v>338</v>
      </c>
      <c r="F12" s="155">
        <v>200</v>
      </c>
      <c r="G12" s="413">
        <v>58015</v>
      </c>
      <c r="H12" s="315">
        <v>56186</v>
      </c>
      <c r="I12" s="388">
        <f>G12-H12</f>
        <v>1829</v>
      </c>
      <c r="J12" s="388">
        <f t="shared" si="0"/>
        <v>365800</v>
      </c>
      <c r="K12" s="388">
        <f t="shared" si="1"/>
        <v>0.3658</v>
      </c>
      <c r="L12" s="413">
        <v>124666</v>
      </c>
      <c r="M12" s="315">
        <v>124666</v>
      </c>
      <c r="N12" s="385">
        <f>L12-M12</f>
        <v>0</v>
      </c>
      <c r="O12" s="385">
        <f t="shared" si="2"/>
        <v>0</v>
      </c>
      <c r="P12" s="385">
        <f t="shared" si="3"/>
        <v>0</v>
      </c>
      <c r="Q12" s="660"/>
    </row>
    <row r="13" spans="1:17" ht="18" customHeight="1">
      <c r="A13" s="148">
        <v>5</v>
      </c>
      <c r="B13" s="149" t="s">
        <v>112</v>
      </c>
      <c r="C13" s="150">
        <v>4864977</v>
      </c>
      <c r="D13" s="154" t="s">
        <v>12</v>
      </c>
      <c r="E13" s="236" t="s">
        <v>338</v>
      </c>
      <c r="F13" s="155">
        <v>800</v>
      </c>
      <c r="G13" s="314">
        <v>8735</v>
      </c>
      <c r="H13" s="315">
        <v>8532</v>
      </c>
      <c r="I13" s="254">
        <f>G13-H13</f>
        <v>203</v>
      </c>
      <c r="J13" s="254">
        <f t="shared" si="0"/>
        <v>162400</v>
      </c>
      <c r="K13" s="254">
        <f t="shared" si="1"/>
        <v>0.1624</v>
      </c>
      <c r="L13" s="314">
        <v>7440</v>
      </c>
      <c r="M13" s="315">
        <v>7440</v>
      </c>
      <c r="N13" s="315">
        <f>L13-M13</f>
        <v>0</v>
      </c>
      <c r="O13" s="315">
        <f t="shared" si="2"/>
        <v>0</v>
      </c>
      <c r="P13" s="315">
        <f t="shared" si="3"/>
        <v>0</v>
      </c>
      <c r="Q13" s="434" t="s">
        <v>481</v>
      </c>
    </row>
    <row r="14" spans="1:17" ht="18" customHeight="1">
      <c r="A14" s="148"/>
      <c r="B14" s="149"/>
      <c r="C14" s="150">
        <v>4864968</v>
      </c>
      <c r="D14" s="154" t="s">
        <v>12</v>
      </c>
      <c r="E14" s="236" t="s">
        <v>338</v>
      </c>
      <c r="F14" s="155">
        <v>800</v>
      </c>
      <c r="G14" s="413">
        <v>48</v>
      </c>
      <c r="H14" s="315">
        <v>0</v>
      </c>
      <c r="I14" s="388">
        <f aca="true" t="shared" si="4" ref="I14:I19">G14-H14</f>
        <v>48</v>
      </c>
      <c r="J14" s="388">
        <f>$F14*I14</f>
        <v>38400</v>
      </c>
      <c r="K14" s="388">
        <f>J14/1000000</f>
        <v>0.0384</v>
      </c>
      <c r="L14" s="413">
        <v>3</v>
      </c>
      <c r="M14" s="315">
        <v>0</v>
      </c>
      <c r="N14" s="385">
        <f aca="true" t="shared" si="5" ref="N14:N19">L14-M14</f>
        <v>3</v>
      </c>
      <c r="O14" s="385">
        <f>$F14*N14</f>
        <v>2400</v>
      </c>
      <c r="P14" s="385">
        <f>O14/1000000</f>
        <v>0.0024</v>
      </c>
      <c r="Q14" s="761" t="s">
        <v>477</v>
      </c>
    </row>
    <row r="15" spans="1:17" ht="18" customHeight="1">
      <c r="A15" s="148">
        <v>6</v>
      </c>
      <c r="B15" s="149" t="s">
        <v>363</v>
      </c>
      <c r="C15" s="150">
        <v>4865004</v>
      </c>
      <c r="D15" s="154" t="s">
        <v>12</v>
      </c>
      <c r="E15" s="236" t="s">
        <v>338</v>
      </c>
      <c r="F15" s="155">
        <v>800</v>
      </c>
      <c r="G15" s="413">
        <v>3101</v>
      </c>
      <c r="H15" s="315">
        <v>2773</v>
      </c>
      <c r="I15" s="388">
        <f t="shared" si="4"/>
        <v>328</v>
      </c>
      <c r="J15" s="388">
        <f t="shared" si="0"/>
        <v>262400</v>
      </c>
      <c r="K15" s="388">
        <f t="shared" si="1"/>
        <v>0.2624</v>
      </c>
      <c r="L15" s="413">
        <v>705</v>
      </c>
      <c r="M15" s="315">
        <v>705</v>
      </c>
      <c r="N15" s="385">
        <f t="shared" si="5"/>
        <v>0</v>
      </c>
      <c r="O15" s="385">
        <f t="shared" si="2"/>
        <v>0</v>
      </c>
      <c r="P15" s="385">
        <f t="shared" si="3"/>
        <v>0</v>
      </c>
      <c r="Q15" s="451"/>
    </row>
    <row r="16" spans="1:17" ht="18" customHeight="1">
      <c r="A16" s="148">
        <v>7</v>
      </c>
      <c r="B16" s="333" t="s">
        <v>385</v>
      </c>
      <c r="C16" s="336">
        <v>5128434</v>
      </c>
      <c r="D16" s="154" t="s">
        <v>12</v>
      </c>
      <c r="E16" s="236" t="s">
        <v>338</v>
      </c>
      <c r="F16" s="342">
        <v>800</v>
      </c>
      <c r="G16" s="413">
        <v>967249</v>
      </c>
      <c r="H16" s="315">
        <v>967994</v>
      </c>
      <c r="I16" s="388">
        <f t="shared" si="4"/>
        <v>-745</v>
      </c>
      <c r="J16" s="388">
        <f t="shared" si="0"/>
        <v>-596000</v>
      </c>
      <c r="K16" s="388">
        <f t="shared" si="1"/>
        <v>-0.596</v>
      </c>
      <c r="L16" s="413">
        <v>985959</v>
      </c>
      <c r="M16" s="315">
        <v>985959</v>
      </c>
      <c r="N16" s="385">
        <f t="shared" si="5"/>
        <v>0</v>
      </c>
      <c r="O16" s="385">
        <f t="shared" si="2"/>
        <v>0</v>
      </c>
      <c r="P16" s="385">
        <f t="shared" si="3"/>
        <v>0</v>
      </c>
      <c r="Q16" s="424"/>
    </row>
    <row r="17" spans="1:17" ht="18" customHeight="1">
      <c r="A17" s="148">
        <v>8</v>
      </c>
      <c r="B17" s="333" t="s">
        <v>384</v>
      </c>
      <c r="C17" s="336">
        <v>4864998</v>
      </c>
      <c r="D17" s="154" t="s">
        <v>12</v>
      </c>
      <c r="E17" s="236" t="s">
        <v>338</v>
      </c>
      <c r="F17" s="342">
        <v>800</v>
      </c>
      <c r="G17" s="413">
        <v>968186</v>
      </c>
      <c r="H17" s="315">
        <v>969845</v>
      </c>
      <c r="I17" s="388">
        <f t="shared" si="4"/>
        <v>-1659</v>
      </c>
      <c r="J17" s="388">
        <f t="shared" si="0"/>
        <v>-1327200</v>
      </c>
      <c r="K17" s="388">
        <f t="shared" si="1"/>
        <v>-1.3272</v>
      </c>
      <c r="L17" s="413">
        <v>986530</v>
      </c>
      <c r="M17" s="315">
        <v>986530</v>
      </c>
      <c r="N17" s="385">
        <f t="shared" si="5"/>
        <v>0</v>
      </c>
      <c r="O17" s="385">
        <f t="shared" si="2"/>
        <v>0</v>
      </c>
      <c r="P17" s="385">
        <f t="shared" si="3"/>
        <v>0</v>
      </c>
      <c r="Q17" s="424"/>
    </row>
    <row r="18" spans="1:17" ht="18" customHeight="1">
      <c r="A18" s="148">
        <v>9</v>
      </c>
      <c r="B18" s="333" t="s">
        <v>378</v>
      </c>
      <c r="C18" s="336">
        <v>4864993</v>
      </c>
      <c r="D18" s="154" t="s">
        <v>12</v>
      </c>
      <c r="E18" s="236" t="s">
        <v>338</v>
      </c>
      <c r="F18" s="342">
        <v>800</v>
      </c>
      <c r="G18" s="413">
        <v>976942</v>
      </c>
      <c r="H18" s="315">
        <v>978891</v>
      </c>
      <c r="I18" s="388">
        <f t="shared" si="4"/>
        <v>-1949</v>
      </c>
      <c r="J18" s="388">
        <f t="shared" si="0"/>
        <v>-1559200</v>
      </c>
      <c r="K18" s="388">
        <f t="shared" si="1"/>
        <v>-1.5592</v>
      </c>
      <c r="L18" s="413">
        <v>992674</v>
      </c>
      <c r="M18" s="315">
        <v>992674</v>
      </c>
      <c r="N18" s="385">
        <f t="shared" si="5"/>
        <v>0</v>
      </c>
      <c r="O18" s="385">
        <f t="shared" si="2"/>
        <v>0</v>
      </c>
      <c r="P18" s="385">
        <f t="shared" si="3"/>
        <v>0</v>
      </c>
      <c r="Q18" s="452"/>
    </row>
    <row r="19" spans="1:17" ht="15.75" customHeight="1">
      <c r="A19" s="148">
        <v>10</v>
      </c>
      <c r="B19" s="333" t="s">
        <v>420</v>
      </c>
      <c r="C19" s="336">
        <v>5128447</v>
      </c>
      <c r="D19" s="154" t="s">
        <v>12</v>
      </c>
      <c r="E19" s="236" t="s">
        <v>338</v>
      </c>
      <c r="F19" s="342">
        <v>800</v>
      </c>
      <c r="G19" s="413">
        <v>969462</v>
      </c>
      <c r="H19" s="315">
        <v>970479</v>
      </c>
      <c r="I19" s="254">
        <f t="shared" si="4"/>
        <v>-1017</v>
      </c>
      <c r="J19" s="254">
        <f t="shared" si="0"/>
        <v>-813600</v>
      </c>
      <c r="K19" s="254">
        <f t="shared" si="1"/>
        <v>-0.8136</v>
      </c>
      <c r="L19" s="413">
        <v>994421</v>
      </c>
      <c r="M19" s="315">
        <v>994421</v>
      </c>
      <c r="N19" s="315">
        <f t="shared" si="5"/>
        <v>0</v>
      </c>
      <c r="O19" s="315">
        <f t="shared" si="2"/>
        <v>0</v>
      </c>
      <c r="P19" s="315">
        <f t="shared" si="3"/>
        <v>0</v>
      </c>
      <c r="Q19" s="452"/>
    </row>
    <row r="20" spans="1:17" ht="18" customHeight="1">
      <c r="A20" s="148"/>
      <c r="B20" s="156" t="s">
        <v>369</v>
      </c>
      <c r="C20" s="150"/>
      <c r="D20" s="154"/>
      <c r="E20" s="236"/>
      <c r="F20" s="155"/>
      <c r="G20" s="95"/>
      <c r="H20" s="363"/>
      <c r="I20" s="388"/>
      <c r="J20" s="388"/>
      <c r="K20" s="388"/>
      <c r="L20" s="364"/>
      <c r="M20" s="363"/>
      <c r="N20" s="385"/>
      <c r="O20" s="385"/>
      <c r="P20" s="385"/>
      <c r="Q20" s="424"/>
    </row>
    <row r="21" spans="1:17" ht="18" customHeight="1">
      <c r="A21" s="148">
        <v>11</v>
      </c>
      <c r="B21" s="149" t="s">
        <v>192</v>
      </c>
      <c r="C21" s="150">
        <v>4865161</v>
      </c>
      <c r="D21" s="151" t="s">
        <v>12</v>
      </c>
      <c r="E21" s="236" t="s">
        <v>338</v>
      </c>
      <c r="F21" s="155">
        <v>50</v>
      </c>
      <c r="G21" s="413">
        <v>991414</v>
      </c>
      <c r="H21" s="315">
        <v>992937</v>
      </c>
      <c r="I21" s="388">
        <f aca="true" t="shared" si="6" ref="I21:I26">G21-H21</f>
        <v>-1523</v>
      </c>
      <c r="J21" s="388">
        <f aca="true" t="shared" si="7" ref="J21:J26">$F21*I21</f>
        <v>-76150</v>
      </c>
      <c r="K21" s="388">
        <f aca="true" t="shared" si="8" ref="K21:K26">J21/1000000</f>
        <v>-0.07615</v>
      </c>
      <c r="L21" s="413">
        <v>19250</v>
      </c>
      <c r="M21" s="315">
        <v>19248</v>
      </c>
      <c r="N21" s="385">
        <f aca="true" t="shared" si="9" ref="N21:N26">L21-M21</f>
        <v>2</v>
      </c>
      <c r="O21" s="385">
        <f aca="true" t="shared" si="10" ref="O21:O26">$F21*N21</f>
        <v>100</v>
      </c>
      <c r="P21" s="385">
        <f aca="true" t="shared" si="11" ref="P21:P26">O21/1000000</f>
        <v>0.0001</v>
      </c>
      <c r="Q21" s="424"/>
    </row>
    <row r="22" spans="1:17" ht="13.5" customHeight="1">
      <c r="A22" s="148">
        <v>12</v>
      </c>
      <c r="B22" s="149" t="s">
        <v>193</v>
      </c>
      <c r="C22" s="150">
        <v>4865131</v>
      </c>
      <c r="D22" s="154" t="s">
        <v>12</v>
      </c>
      <c r="E22" s="236" t="s">
        <v>338</v>
      </c>
      <c r="F22" s="155">
        <v>75</v>
      </c>
      <c r="G22" s="413">
        <v>983649</v>
      </c>
      <c r="H22" s="315">
        <v>985472</v>
      </c>
      <c r="I22" s="437">
        <f t="shared" si="6"/>
        <v>-1823</v>
      </c>
      <c r="J22" s="437">
        <f t="shared" si="7"/>
        <v>-136725</v>
      </c>
      <c r="K22" s="437">
        <f t="shared" si="8"/>
        <v>-0.136725</v>
      </c>
      <c r="L22" s="413">
        <v>22786</v>
      </c>
      <c r="M22" s="315">
        <v>22787</v>
      </c>
      <c r="N22" s="254">
        <f t="shared" si="9"/>
        <v>-1</v>
      </c>
      <c r="O22" s="254">
        <f t="shared" si="10"/>
        <v>-75</v>
      </c>
      <c r="P22" s="254">
        <f t="shared" si="11"/>
        <v>-7.5E-05</v>
      </c>
      <c r="Q22" s="424"/>
    </row>
    <row r="23" spans="1:17" ht="18" customHeight="1">
      <c r="A23" s="148">
        <v>13</v>
      </c>
      <c r="B23" s="152" t="s">
        <v>194</v>
      </c>
      <c r="C23" s="150">
        <v>4902512</v>
      </c>
      <c r="D23" s="154" t="s">
        <v>12</v>
      </c>
      <c r="E23" s="236" t="s">
        <v>338</v>
      </c>
      <c r="F23" s="155">
        <v>500</v>
      </c>
      <c r="G23" s="413">
        <v>999897</v>
      </c>
      <c r="H23" s="315">
        <v>1000083</v>
      </c>
      <c r="I23" s="388">
        <f t="shared" si="6"/>
        <v>-186</v>
      </c>
      <c r="J23" s="388">
        <f t="shared" si="7"/>
        <v>-93000</v>
      </c>
      <c r="K23" s="388">
        <f t="shared" si="8"/>
        <v>-0.093</v>
      </c>
      <c r="L23" s="413">
        <v>5204</v>
      </c>
      <c r="M23" s="315">
        <v>5209</v>
      </c>
      <c r="N23" s="385">
        <f t="shared" si="9"/>
        <v>-5</v>
      </c>
      <c r="O23" s="385">
        <f t="shared" si="10"/>
        <v>-2500</v>
      </c>
      <c r="P23" s="385">
        <f t="shared" si="11"/>
        <v>-0.0025</v>
      </c>
      <c r="Q23" s="424"/>
    </row>
    <row r="24" spans="1:17" ht="18" customHeight="1">
      <c r="A24" s="148">
        <v>14</v>
      </c>
      <c r="B24" s="149" t="s">
        <v>195</v>
      </c>
      <c r="C24" s="150">
        <v>4865178</v>
      </c>
      <c r="D24" s="154" t="s">
        <v>12</v>
      </c>
      <c r="E24" s="236" t="s">
        <v>338</v>
      </c>
      <c r="F24" s="155">
        <v>375</v>
      </c>
      <c r="G24" s="413">
        <v>999268</v>
      </c>
      <c r="H24" s="315">
        <v>999295</v>
      </c>
      <c r="I24" s="388">
        <f t="shared" si="6"/>
        <v>-27</v>
      </c>
      <c r="J24" s="388">
        <f t="shared" si="7"/>
        <v>-10125</v>
      </c>
      <c r="K24" s="388">
        <f t="shared" si="8"/>
        <v>-0.010125</v>
      </c>
      <c r="L24" s="413">
        <v>7710</v>
      </c>
      <c r="M24" s="315">
        <v>7701</v>
      </c>
      <c r="N24" s="385">
        <f t="shared" si="9"/>
        <v>9</v>
      </c>
      <c r="O24" s="385">
        <f t="shared" si="10"/>
        <v>3375</v>
      </c>
      <c r="P24" s="385">
        <f t="shared" si="11"/>
        <v>0.003375</v>
      </c>
      <c r="Q24" s="424"/>
    </row>
    <row r="25" spans="1:17" ht="18" customHeight="1">
      <c r="A25" s="148">
        <v>15</v>
      </c>
      <c r="B25" s="149" t="s">
        <v>196</v>
      </c>
      <c r="C25" s="150">
        <v>4865128</v>
      </c>
      <c r="D25" s="154" t="s">
        <v>12</v>
      </c>
      <c r="E25" s="236" t="s">
        <v>338</v>
      </c>
      <c r="F25" s="155">
        <v>100</v>
      </c>
      <c r="G25" s="413">
        <v>984463</v>
      </c>
      <c r="H25" s="315">
        <v>985370</v>
      </c>
      <c r="I25" s="388">
        <f t="shared" si="6"/>
        <v>-907</v>
      </c>
      <c r="J25" s="388">
        <f t="shared" si="7"/>
        <v>-90700</v>
      </c>
      <c r="K25" s="388">
        <f t="shared" si="8"/>
        <v>-0.0907</v>
      </c>
      <c r="L25" s="413">
        <v>340335</v>
      </c>
      <c r="M25" s="315">
        <v>340338</v>
      </c>
      <c r="N25" s="385">
        <f t="shared" si="9"/>
        <v>-3</v>
      </c>
      <c r="O25" s="385">
        <f t="shared" si="10"/>
        <v>-300</v>
      </c>
      <c r="P25" s="385">
        <f t="shared" si="11"/>
        <v>-0.0003</v>
      </c>
      <c r="Q25" s="424"/>
    </row>
    <row r="26" spans="1:17" ht="18" customHeight="1">
      <c r="A26" s="148">
        <v>16</v>
      </c>
      <c r="B26" s="149" t="s">
        <v>197</v>
      </c>
      <c r="C26" s="150">
        <v>4865159</v>
      </c>
      <c r="D26" s="151" t="s">
        <v>12</v>
      </c>
      <c r="E26" s="236" t="s">
        <v>338</v>
      </c>
      <c r="F26" s="155">
        <v>75</v>
      </c>
      <c r="G26" s="413">
        <v>3767</v>
      </c>
      <c r="H26" s="315">
        <v>3312</v>
      </c>
      <c r="I26" s="388">
        <f t="shared" si="6"/>
        <v>455</v>
      </c>
      <c r="J26" s="388">
        <f t="shared" si="7"/>
        <v>34125</v>
      </c>
      <c r="K26" s="388">
        <f t="shared" si="8"/>
        <v>0.034125</v>
      </c>
      <c r="L26" s="413">
        <v>36236</v>
      </c>
      <c r="M26" s="315">
        <v>36201</v>
      </c>
      <c r="N26" s="385">
        <f t="shared" si="9"/>
        <v>35</v>
      </c>
      <c r="O26" s="385">
        <f t="shared" si="10"/>
        <v>2625</v>
      </c>
      <c r="P26" s="385">
        <f t="shared" si="11"/>
        <v>0.002625</v>
      </c>
      <c r="Q26" s="424"/>
    </row>
    <row r="27" spans="1:17" ht="18" customHeight="1">
      <c r="A27" s="148">
        <v>17</v>
      </c>
      <c r="B27" s="149" t="s">
        <v>198</v>
      </c>
      <c r="C27" s="150">
        <v>4865122</v>
      </c>
      <c r="D27" s="154" t="s">
        <v>12</v>
      </c>
      <c r="E27" s="236" t="s">
        <v>338</v>
      </c>
      <c r="F27" s="155">
        <v>100</v>
      </c>
      <c r="G27" s="413">
        <v>6538</v>
      </c>
      <c r="H27" s="315">
        <v>5651</v>
      </c>
      <c r="I27" s="388">
        <f>G27-H27</f>
        <v>887</v>
      </c>
      <c r="J27" s="388">
        <f>$F27*I27</f>
        <v>88700</v>
      </c>
      <c r="K27" s="388">
        <f>J27/1000000</f>
        <v>0.0887</v>
      </c>
      <c r="L27" s="413">
        <v>1306</v>
      </c>
      <c r="M27" s="315">
        <v>1305</v>
      </c>
      <c r="N27" s="385">
        <f>L27-M27</f>
        <v>1</v>
      </c>
      <c r="O27" s="385">
        <f>$F27*N27</f>
        <v>100</v>
      </c>
      <c r="P27" s="385">
        <f>O27/1000000</f>
        <v>0.0001</v>
      </c>
      <c r="Q27" s="452"/>
    </row>
    <row r="28" spans="1:17" ht="18" customHeight="1">
      <c r="A28" s="148"/>
      <c r="B28" s="157" t="s">
        <v>199</v>
      </c>
      <c r="C28" s="150"/>
      <c r="D28" s="154"/>
      <c r="E28" s="236"/>
      <c r="F28" s="155"/>
      <c r="G28" s="95"/>
      <c r="H28" s="363"/>
      <c r="I28" s="388"/>
      <c r="J28" s="388"/>
      <c r="K28" s="388"/>
      <c r="L28" s="364"/>
      <c r="M28" s="363"/>
      <c r="N28" s="385"/>
      <c r="O28" s="385"/>
      <c r="P28" s="385"/>
      <c r="Q28" s="424"/>
    </row>
    <row r="29" spans="1:17" ht="18" customHeight="1">
      <c r="A29" s="148">
        <v>19</v>
      </c>
      <c r="B29" s="149" t="s">
        <v>200</v>
      </c>
      <c r="C29" s="150">
        <v>4865037</v>
      </c>
      <c r="D29" s="154" t="s">
        <v>12</v>
      </c>
      <c r="E29" s="236" t="s">
        <v>338</v>
      </c>
      <c r="F29" s="155">
        <v>1000</v>
      </c>
      <c r="G29" s="413">
        <v>997520</v>
      </c>
      <c r="H29" s="315">
        <v>997826</v>
      </c>
      <c r="I29" s="388">
        <f>G29-H29</f>
        <v>-306</v>
      </c>
      <c r="J29" s="388">
        <f>$F29*I29</f>
        <v>-306000</v>
      </c>
      <c r="K29" s="388">
        <f>J29/1000000</f>
        <v>-0.306</v>
      </c>
      <c r="L29" s="413">
        <v>102136</v>
      </c>
      <c r="M29" s="315">
        <v>102136</v>
      </c>
      <c r="N29" s="385">
        <f>L29-M29</f>
        <v>0</v>
      </c>
      <c r="O29" s="385">
        <f>$F29*N29</f>
        <v>0</v>
      </c>
      <c r="P29" s="385">
        <f>O29/1000000</f>
        <v>0</v>
      </c>
      <c r="Q29" s="424"/>
    </row>
    <row r="30" spans="1:17" ht="18" customHeight="1">
      <c r="A30" s="148">
        <v>20</v>
      </c>
      <c r="B30" s="149" t="s">
        <v>201</v>
      </c>
      <c r="C30" s="150">
        <v>4865000</v>
      </c>
      <c r="D30" s="154" t="s">
        <v>12</v>
      </c>
      <c r="E30" s="236" t="s">
        <v>338</v>
      </c>
      <c r="F30" s="155">
        <v>1000</v>
      </c>
      <c r="G30" s="413">
        <v>997496</v>
      </c>
      <c r="H30" s="315">
        <v>998151</v>
      </c>
      <c r="I30" s="388">
        <f>G30-H30</f>
        <v>-655</v>
      </c>
      <c r="J30" s="388">
        <f>$F30*I30</f>
        <v>-655000</v>
      </c>
      <c r="K30" s="388">
        <f>J30/1000000</f>
        <v>-0.655</v>
      </c>
      <c r="L30" s="413">
        <v>15</v>
      </c>
      <c r="M30" s="315">
        <v>15</v>
      </c>
      <c r="N30" s="385">
        <f>L30-M30</f>
        <v>0</v>
      </c>
      <c r="O30" s="385">
        <f>$F30*N30</f>
        <v>0</v>
      </c>
      <c r="P30" s="385">
        <f>O30/1000000</f>
        <v>0</v>
      </c>
      <c r="Q30" s="737"/>
    </row>
    <row r="31" spans="1:17" ht="18" customHeight="1">
      <c r="A31" s="148">
        <v>21</v>
      </c>
      <c r="B31" s="149" t="s">
        <v>202</v>
      </c>
      <c r="C31" s="150">
        <v>4865039</v>
      </c>
      <c r="D31" s="154" t="s">
        <v>12</v>
      </c>
      <c r="E31" s="236" t="s">
        <v>338</v>
      </c>
      <c r="F31" s="155">
        <v>1000</v>
      </c>
      <c r="G31" s="413">
        <v>986939</v>
      </c>
      <c r="H31" s="315">
        <v>987652</v>
      </c>
      <c r="I31" s="388">
        <f>G31-H31</f>
        <v>-713</v>
      </c>
      <c r="J31" s="388">
        <f>$F31*I31</f>
        <v>-713000</v>
      </c>
      <c r="K31" s="388">
        <f>J31/1000000</f>
        <v>-0.713</v>
      </c>
      <c r="L31" s="413">
        <v>143913</v>
      </c>
      <c r="M31" s="315">
        <v>143914</v>
      </c>
      <c r="N31" s="385">
        <f>L31-M31</f>
        <v>-1</v>
      </c>
      <c r="O31" s="385">
        <f>$F31*N31</f>
        <v>-1000</v>
      </c>
      <c r="P31" s="385">
        <f>O31/1000000</f>
        <v>-0.001</v>
      </c>
      <c r="Q31" s="424"/>
    </row>
    <row r="32" spans="1:17" ht="18" customHeight="1">
      <c r="A32" s="148">
        <v>22</v>
      </c>
      <c r="B32" s="152" t="s">
        <v>203</v>
      </c>
      <c r="C32" s="150">
        <v>4865040</v>
      </c>
      <c r="D32" s="154" t="s">
        <v>12</v>
      </c>
      <c r="E32" s="236" t="s">
        <v>338</v>
      </c>
      <c r="F32" s="155">
        <v>1000</v>
      </c>
      <c r="G32" s="413">
        <v>5263</v>
      </c>
      <c r="H32" s="315">
        <v>5555</v>
      </c>
      <c r="I32" s="437">
        <f>G32-H32</f>
        <v>-292</v>
      </c>
      <c r="J32" s="437">
        <f>$F32*I32</f>
        <v>-292000</v>
      </c>
      <c r="K32" s="437">
        <f>J32/1000000</f>
        <v>-0.292</v>
      </c>
      <c r="L32" s="413">
        <v>59503</v>
      </c>
      <c r="M32" s="315">
        <v>59503</v>
      </c>
      <c r="N32" s="254">
        <f>L32-M32</f>
        <v>0</v>
      </c>
      <c r="O32" s="254">
        <f>$F32*N32</f>
        <v>0</v>
      </c>
      <c r="P32" s="254">
        <f>O32/1000000</f>
        <v>0</v>
      </c>
      <c r="Q32" s="424"/>
    </row>
    <row r="33" spans="1:17" ht="18" customHeight="1">
      <c r="A33" s="148"/>
      <c r="B33" s="157"/>
      <c r="C33" s="150"/>
      <c r="D33" s="154"/>
      <c r="E33" s="236"/>
      <c r="F33" s="155"/>
      <c r="G33" s="95"/>
      <c r="H33" s="363"/>
      <c r="I33" s="388"/>
      <c r="J33" s="388"/>
      <c r="K33" s="580">
        <f>SUM(K29:K32)</f>
        <v>-1.966</v>
      </c>
      <c r="L33" s="364"/>
      <c r="M33" s="363"/>
      <c r="N33" s="385"/>
      <c r="O33" s="385"/>
      <c r="P33" s="581">
        <f>SUM(P29:P32)</f>
        <v>-0.001</v>
      </c>
      <c r="Q33" s="424"/>
    </row>
    <row r="34" spans="1:17" ht="18" customHeight="1">
      <c r="A34" s="148"/>
      <c r="B34" s="156" t="s">
        <v>116</v>
      </c>
      <c r="C34" s="150"/>
      <c r="D34" s="151"/>
      <c r="E34" s="236"/>
      <c r="F34" s="155"/>
      <c r="G34" s="95"/>
      <c r="H34" s="363"/>
      <c r="I34" s="388"/>
      <c r="J34" s="388"/>
      <c r="K34" s="388"/>
      <c r="L34" s="364"/>
      <c r="M34" s="363"/>
      <c r="N34" s="385"/>
      <c r="O34" s="385"/>
      <c r="P34" s="385"/>
      <c r="Q34" s="424"/>
    </row>
    <row r="35" spans="1:17" ht="18" customHeight="1">
      <c r="A35" s="148">
        <v>23</v>
      </c>
      <c r="B35" s="667" t="s">
        <v>390</v>
      </c>
      <c r="C35" s="150">
        <v>4864955</v>
      </c>
      <c r="D35" s="149" t="s">
        <v>12</v>
      </c>
      <c r="E35" s="149" t="s">
        <v>338</v>
      </c>
      <c r="F35" s="155">
        <v>1000</v>
      </c>
      <c r="G35" s="413">
        <v>998887</v>
      </c>
      <c r="H35" s="315">
        <v>999001</v>
      </c>
      <c r="I35" s="388">
        <f>G35-H35</f>
        <v>-114</v>
      </c>
      <c r="J35" s="388">
        <f>$F35*I35</f>
        <v>-114000</v>
      </c>
      <c r="K35" s="388">
        <f>J35/1000000</f>
        <v>-0.114</v>
      </c>
      <c r="L35" s="413">
        <v>1869</v>
      </c>
      <c r="M35" s="315">
        <v>1869</v>
      </c>
      <c r="N35" s="385">
        <f>L35-M35</f>
        <v>0</v>
      </c>
      <c r="O35" s="385">
        <f>$F35*N35</f>
        <v>0</v>
      </c>
      <c r="P35" s="385">
        <f>O35/1000000</f>
        <v>0</v>
      </c>
      <c r="Q35" s="665"/>
    </row>
    <row r="36" spans="1:17" ht="18">
      <c r="A36" s="148">
        <v>24</v>
      </c>
      <c r="B36" s="149" t="s">
        <v>178</v>
      </c>
      <c r="C36" s="150">
        <v>4864820</v>
      </c>
      <c r="D36" s="154" t="s">
        <v>12</v>
      </c>
      <c r="E36" s="236" t="s">
        <v>338</v>
      </c>
      <c r="F36" s="155">
        <v>160</v>
      </c>
      <c r="G36" s="413">
        <v>8838</v>
      </c>
      <c r="H36" s="315">
        <v>8568</v>
      </c>
      <c r="I36" s="388">
        <f>G36-H36</f>
        <v>270</v>
      </c>
      <c r="J36" s="388">
        <f>$F36*I36</f>
        <v>43200</v>
      </c>
      <c r="K36" s="388">
        <f>J36/1000000</f>
        <v>0.0432</v>
      </c>
      <c r="L36" s="413">
        <v>10782</v>
      </c>
      <c r="M36" s="315">
        <v>10781</v>
      </c>
      <c r="N36" s="385">
        <f>L36-M36</f>
        <v>1</v>
      </c>
      <c r="O36" s="385">
        <f>$F36*N36</f>
        <v>160</v>
      </c>
      <c r="P36" s="385">
        <f>O36/1000000</f>
        <v>0.00016</v>
      </c>
      <c r="Q36" s="422"/>
    </row>
    <row r="37" spans="1:17" ht="18" customHeight="1">
      <c r="A37" s="148">
        <v>25</v>
      </c>
      <c r="B37" s="152" t="s">
        <v>179</v>
      </c>
      <c r="C37" s="150">
        <v>4864811</v>
      </c>
      <c r="D37" s="154" t="s">
        <v>12</v>
      </c>
      <c r="E37" s="236" t="s">
        <v>338</v>
      </c>
      <c r="F37" s="155">
        <v>200</v>
      </c>
      <c r="G37" s="413">
        <v>2389</v>
      </c>
      <c r="H37" s="315">
        <v>2015</v>
      </c>
      <c r="I37" s="388">
        <f>G37-H37</f>
        <v>374</v>
      </c>
      <c r="J37" s="388">
        <f>$F37*I37</f>
        <v>74800</v>
      </c>
      <c r="K37" s="388">
        <f>J37/1000000</f>
        <v>0.0748</v>
      </c>
      <c r="L37" s="413">
        <v>2839</v>
      </c>
      <c r="M37" s="315">
        <v>2835</v>
      </c>
      <c r="N37" s="385">
        <f>L37-M37</f>
        <v>4</v>
      </c>
      <c r="O37" s="385">
        <f>$F37*N37</f>
        <v>800</v>
      </c>
      <c r="P37" s="385">
        <f>O37/1000000</f>
        <v>0.0008</v>
      </c>
      <c r="Q37" s="430"/>
    </row>
    <row r="38" spans="1:17" ht="18" customHeight="1">
      <c r="A38" s="148">
        <v>26</v>
      </c>
      <c r="B38" s="152" t="s">
        <v>398</v>
      </c>
      <c r="C38" s="150">
        <v>4864961</v>
      </c>
      <c r="D38" s="154" t="s">
        <v>12</v>
      </c>
      <c r="E38" s="236" t="s">
        <v>338</v>
      </c>
      <c r="F38" s="155">
        <v>1000</v>
      </c>
      <c r="G38" s="413">
        <v>991700</v>
      </c>
      <c r="H38" s="315">
        <v>992282</v>
      </c>
      <c r="I38" s="437">
        <f>G38-H38</f>
        <v>-582</v>
      </c>
      <c r="J38" s="437">
        <f>$F38*I38</f>
        <v>-582000</v>
      </c>
      <c r="K38" s="437">
        <f>J38/1000000</f>
        <v>-0.582</v>
      </c>
      <c r="L38" s="413">
        <v>999555</v>
      </c>
      <c r="M38" s="315">
        <v>999639</v>
      </c>
      <c r="N38" s="254">
        <f>L38-M38</f>
        <v>-84</v>
      </c>
      <c r="O38" s="254">
        <f>$F38*N38</f>
        <v>-84000</v>
      </c>
      <c r="P38" s="254">
        <f>O38/1000000</f>
        <v>-0.084</v>
      </c>
      <c r="Q38" s="422"/>
    </row>
    <row r="39" spans="1:17" ht="18" customHeight="1">
      <c r="A39" s="148"/>
      <c r="B39" s="157" t="s">
        <v>183</v>
      </c>
      <c r="C39" s="150"/>
      <c r="D39" s="154"/>
      <c r="E39" s="236"/>
      <c r="F39" s="155"/>
      <c r="G39" s="95"/>
      <c r="H39" s="363"/>
      <c r="I39" s="388"/>
      <c r="J39" s="388"/>
      <c r="K39" s="388"/>
      <c r="L39" s="364"/>
      <c r="M39" s="363"/>
      <c r="N39" s="385"/>
      <c r="O39" s="385"/>
      <c r="P39" s="385"/>
      <c r="Q39" s="453"/>
    </row>
    <row r="40" spans="1:17" ht="17.25" customHeight="1">
      <c r="A40" s="148">
        <v>27</v>
      </c>
      <c r="B40" s="149" t="s">
        <v>389</v>
      </c>
      <c r="C40" s="150">
        <v>4864892</v>
      </c>
      <c r="D40" s="154" t="s">
        <v>12</v>
      </c>
      <c r="E40" s="236" t="s">
        <v>338</v>
      </c>
      <c r="F40" s="155">
        <v>-500</v>
      </c>
      <c r="G40" s="314">
        <v>999028</v>
      </c>
      <c r="H40" s="315">
        <v>999028</v>
      </c>
      <c r="I40" s="388">
        <f>G40-H40</f>
        <v>0</v>
      </c>
      <c r="J40" s="388">
        <f>$F40*I40</f>
        <v>0</v>
      </c>
      <c r="K40" s="388">
        <f>J40/1000000</f>
        <v>0</v>
      </c>
      <c r="L40" s="314">
        <v>16662</v>
      </c>
      <c r="M40" s="315">
        <v>16662</v>
      </c>
      <c r="N40" s="385">
        <f>L40-M40</f>
        <v>0</v>
      </c>
      <c r="O40" s="385">
        <f>$F40*N40</f>
        <v>0</v>
      </c>
      <c r="P40" s="385">
        <f>O40/1000000</f>
        <v>0</v>
      </c>
      <c r="Q40" s="453"/>
    </row>
    <row r="41" spans="1:17" ht="17.25" customHeight="1">
      <c r="A41" s="148">
        <v>28</v>
      </c>
      <c r="B41" s="149" t="s">
        <v>392</v>
      </c>
      <c r="C41" s="150">
        <v>4865048</v>
      </c>
      <c r="D41" s="154" t="s">
        <v>12</v>
      </c>
      <c r="E41" s="236" t="s">
        <v>338</v>
      </c>
      <c r="F41" s="153">
        <v>-250</v>
      </c>
      <c r="G41" s="314">
        <v>999862</v>
      </c>
      <c r="H41" s="315">
        <v>999862</v>
      </c>
      <c r="I41" s="437">
        <f>G41-H41</f>
        <v>0</v>
      </c>
      <c r="J41" s="437">
        <f>$F41*I41</f>
        <v>0</v>
      </c>
      <c r="K41" s="437">
        <f>J41/1000000</f>
        <v>0</v>
      </c>
      <c r="L41" s="314">
        <v>999849</v>
      </c>
      <c r="M41" s="315">
        <v>999849</v>
      </c>
      <c r="N41" s="254">
        <f>L41-M41</f>
        <v>0</v>
      </c>
      <c r="O41" s="254">
        <f>$F41*N41</f>
        <v>0</v>
      </c>
      <c r="P41" s="254">
        <f>O41/1000000</f>
        <v>0</v>
      </c>
      <c r="Q41" s="453"/>
    </row>
    <row r="42" spans="1:17" ht="17.25" customHeight="1">
      <c r="A42" s="148">
        <v>29</v>
      </c>
      <c r="B42" s="149" t="s">
        <v>116</v>
      </c>
      <c r="C42" s="150">
        <v>4902508</v>
      </c>
      <c r="D42" s="154" t="s">
        <v>12</v>
      </c>
      <c r="E42" s="236" t="s">
        <v>338</v>
      </c>
      <c r="F42" s="150">
        <v>-833.33</v>
      </c>
      <c r="G42" s="314">
        <v>2</v>
      </c>
      <c r="H42" s="315">
        <v>2</v>
      </c>
      <c r="I42" s="388">
        <f>G42-H42</f>
        <v>0</v>
      </c>
      <c r="J42" s="388">
        <f>$F42*I42</f>
        <v>0</v>
      </c>
      <c r="K42" s="388">
        <f>J42/1000000</f>
        <v>0</v>
      </c>
      <c r="L42" s="314">
        <v>999580</v>
      </c>
      <c r="M42" s="315">
        <v>999580</v>
      </c>
      <c r="N42" s="385">
        <f>L42-M42</f>
        <v>0</v>
      </c>
      <c r="O42" s="385">
        <f>$F42*N42</f>
        <v>0</v>
      </c>
      <c r="P42" s="385">
        <f>O42/1000000</f>
        <v>0</v>
      </c>
      <c r="Q42" s="453"/>
    </row>
    <row r="43" spans="1:17" ht="16.5" customHeight="1" thickBot="1">
      <c r="A43" s="148"/>
      <c r="B43" s="416"/>
      <c r="C43" s="416"/>
      <c r="D43" s="416"/>
      <c r="E43" s="416"/>
      <c r="F43" s="163"/>
      <c r="G43" s="164"/>
      <c r="H43" s="416"/>
      <c r="I43" s="416"/>
      <c r="J43" s="416"/>
      <c r="K43" s="163"/>
      <c r="L43" s="164"/>
      <c r="M43" s="416"/>
      <c r="N43" s="416"/>
      <c r="O43" s="416"/>
      <c r="P43" s="163"/>
      <c r="Q43" s="164"/>
    </row>
    <row r="44" spans="1:17" ht="18" customHeight="1" thickTop="1">
      <c r="A44" s="147"/>
      <c r="B44" s="149"/>
      <c r="C44" s="150"/>
      <c r="D44" s="151"/>
      <c r="E44" s="236"/>
      <c r="F44" s="150"/>
      <c r="G44" s="150"/>
      <c r="H44" s="363"/>
      <c r="I44" s="363"/>
      <c r="J44" s="363"/>
      <c r="K44" s="363"/>
      <c r="L44" s="467"/>
      <c r="M44" s="363"/>
      <c r="N44" s="363"/>
      <c r="O44" s="363"/>
      <c r="P44" s="363"/>
      <c r="Q44" s="431"/>
    </row>
    <row r="45" spans="1:17" ht="21" customHeight="1" thickBot="1">
      <c r="A45" s="167"/>
      <c r="B45" s="365"/>
      <c r="C45" s="161"/>
      <c r="D45" s="162"/>
      <c r="E45" s="160"/>
      <c r="F45" s="161"/>
      <c r="G45" s="161"/>
      <c r="H45" s="468"/>
      <c r="I45" s="468"/>
      <c r="J45" s="468"/>
      <c r="K45" s="468"/>
      <c r="L45" s="468"/>
      <c r="M45" s="468"/>
      <c r="N45" s="468"/>
      <c r="O45" s="468"/>
      <c r="P45" s="468"/>
      <c r="Q45" s="469" t="str">
        <f>NDPL!Q1</f>
        <v>JANUARY-2019</v>
      </c>
    </row>
    <row r="46" spans="1:17" ht="21.75" customHeight="1" thickTop="1">
      <c r="A46" s="145"/>
      <c r="B46" s="368" t="s">
        <v>340</v>
      </c>
      <c r="C46" s="150"/>
      <c r="D46" s="151"/>
      <c r="E46" s="236"/>
      <c r="F46" s="150"/>
      <c r="G46" s="369"/>
      <c r="H46" s="363"/>
      <c r="I46" s="363"/>
      <c r="J46" s="363"/>
      <c r="K46" s="363"/>
      <c r="L46" s="369"/>
      <c r="M46" s="363"/>
      <c r="N46" s="363"/>
      <c r="O46" s="363"/>
      <c r="P46" s="470"/>
      <c r="Q46" s="471"/>
    </row>
    <row r="47" spans="1:17" ht="21" customHeight="1">
      <c r="A47" s="148"/>
      <c r="B47" s="415" t="s">
        <v>382</v>
      </c>
      <c r="C47" s="150"/>
      <c r="D47" s="151"/>
      <c r="E47" s="236"/>
      <c r="F47" s="150"/>
      <c r="G47" s="95"/>
      <c r="H47" s="363"/>
      <c r="I47" s="363"/>
      <c r="J47" s="363"/>
      <c r="K47" s="363"/>
      <c r="L47" s="95"/>
      <c r="M47" s="363"/>
      <c r="N47" s="363"/>
      <c r="O47" s="363"/>
      <c r="P47" s="363"/>
      <c r="Q47" s="472"/>
    </row>
    <row r="48" spans="1:17" ht="18">
      <c r="A48" s="148">
        <v>30</v>
      </c>
      <c r="B48" s="149" t="s">
        <v>383</v>
      </c>
      <c r="C48" s="150">
        <v>4864910</v>
      </c>
      <c r="D48" s="154" t="s">
        <v>12</v>
      </c>
      <c r="E48" s="236" t="s">
        <v>338</v>
      </c>
      <c r="F48" s="150">
        <v>-1000</v>
      </c>
      <c r="G48" s="413">
        <v>144</v>
      </c>
      <c r="H48" s="315">
        <v>276</v>
      </c>
      <c r="I48" s="385">
        <f>G48-H48</f>
        <v>-132</v>
      </c>
      <c r="J48" s="385">
        <f>$F48*I48</f>
        <v>132000</v>
      </c>
      <c r="K48" s="385">
        <f>J48/1000000</f>
        <v>0.132</v>
      </c>
      <c r="L48" s="413">
        <v>994496</v>
      </c>
      <c r="M48" s="315">
        <v>994496</v>
      </c>
      <c r="N48" s="385">
        <f>L48-M48</f>
        <v>0</v>
      </c>
      <c r="O48" s="385">
        <f>$F48*N48</f>
        <v>0</v>
      </c>
      <c r="P48" s="385">
        <f>O48/1000000</f>
        <v>0</v>
      </c>
      <c r="Q48" s="473"/>
    </row>
    <row r="49" spans="1:17" ht="18">
      <c r="A49" s="148">
        <v>31</v>
      </c>
      <c r="B49" s="149" t="s">
        <v>394</v>
      </c>
      <c r="C49" s="150">
        <v>5128457</v>
      </c>
      <c r="D49" s="154" t="s">
        <v>12</v>
      </c>
      <c r="E49" s="236" t="s">
        <v>338</v>
      </c>
      <c r="F49" s="150">
        <v>-500</v>
      </c>
      <c r="G49" s="413">
        <v>962094</v>
      </c>
      <c r="H49" s="315">
        <v>962354</v>
      </c>
      <c r="I49" s="260">
        <f>G49-H49</f>
        <v>-260</v>
      </c>
      <c r="J49" s="260">
        <f>$F49*I49</f>
        <v>130000</v>
      </c>
      <c r="K49" s="260">
        <f>J49/1000000</f>
        <v>0.13</v>
      </c>
      <c r="L49" s="413">
        <v>986905</v>
      </c>
      <c r="M49" s="315">
        <v>986905</v>
      </c>
      <c r="N49" s="260">
        <f>L49-M49</f>
        <v>0</v>
      </c>
      <c r="O49" s="260">
        <f>$F49*N49</f>
        <v>0</v>
      </c>
      <c r="P49" s="260">
        <f>O49/1000000</f>
        <v>0</v>
      </c>
      <c r="Q49" s="473"/>
    </row>
    <row r="50" spans="1:17" ht="18">
      <c r="A50" s="148"/>
      <c r="B50" s="415" t="s">
        <v>386</v>
      </c>
      <c r="C50" s="150"/>
      <c r="D50" s="154"/>
      <c r="E50" s="236"/>
      <c r="F50" s="150"/>
      <c r="G50" s="314"/>
      <c r="H50" s="315"/>
      <c r="I50" s="385"/>
      <c r="J50" s="385"/>
      <c r="K50" s="385"/>
      <c r="L50" s="314"/>
      <c r="M50" s="315"/>
      <c r="N50" s="385"/>
      <c r="O50" s="385"/>
      <c r="P50" s="385"/>
      <c r="Q50" s="473"/>
    </row>
    <row r="51" spans="1:17" ht="18">
      <c r="A51" s="148">
        <v>32</v>
      </c>
      <c r="B51" s="149" t="s">
        <v>383</v>
      </c>
      <c r="C51" s="150">
        <v>4864891</v>
      </c>
      <c r="D51" s="154" t="s">
        <v>12</v>
      </c>
      <c r="E51" s="236" t="s">
        <v>338</v>
      </c>
      <c r="F51" s="150">
        <v>-2000</v>
      </c>
      <c r="G51" s="413">
        <v>998009</v>
      </c>
      <c r="H51" s="315">
        <v>998003</v>
      </c>
      <c r="I51" s="385">
        <f>G51-H51</f>
        <v>6</v>
      </c>
      <c r="J51" s="385">
        <f>$F51*I51</f>
        <v>-12000</v>
      </c>
      <c r="K51" s="385">
        <f>J51/1000000</f>
        <v>-0.012</v>
      </c>
      <c r="L51" s="413">
        <v>998656</v>
      </c>
      <c r="M51" s="315">
        <v>998656</v>
      </c>
      <c r="N51" s="385">
        <f>L51-M51</f>
        <v>0</v>
      </c>
      <c r="O51" s="385">
        <f>$F51*N51</f>
        <v>0</v>
      </c>
      <c r="P51" s="385">
        <f>O51/1000000</f>
        <v>0</v>
      </c>
      <c r="Q51" s="473"/>
    </row>
    <row r="52" spans="1:17" ht="18">
      <c r="A52" s="148">
        <v>33</v>
      </c>
      <c r="B52" s="149" t="s">
        <v>394</v>
      </c>
      <c r="C52" s="150">
        <v>4864912</v>
      </c>
      <c r="D52" s="154" t="s">
        <v>12</v>
      </c>
      <c r="E52" s="236" t="s">
        <v>338</v>
      </c>
      <c r="F52" s="150">
        <v>-1000</v>
      </c>
      <c r="G52" s="413">
        <v>66</v>
      </c>
      <c r="H52" s="315">
        <v>77</v>
      </c>
      <c r="I52" s="385">
        <f>G52-H52</f>
        <v>-11</v>
      </c>
      <c r="J52" s="385">
        <f>$F52*I52</f>
        <v>11000</v>
      </c>
      <c r="K52" s="385">
        <f>J52/1000000</f>
        <v>0.011</v>
      </c>
      <c r="L52" s="413">
        <v>0</v>
      </c>
      <c r="M52" s="315">
        <v>0</v>
      </c>
      <c r="N52" s="385">
        <f>L52-M52</f>
        <v>0</v>
      </c>
      <c r="O52" s="385">
        <f>$F52*N52</f>
        <v>0</v>
      </c>
      <c r="P52" s="385">
        <f>O52/1000000</f>
        <v>0</v>
      </c>
      <c r="Q52" s="473"/>
    </row>
    <row r="53" spans="1:17" ht="18" customHeight="1">
      <c r="A53" s="148"/>
      <c r="B53" s="156" t="s">
        <v>184</v>
      </c>
      <c r="C53" s="150"/>
      <c r="D53" s="151"/>
      <c r="E53" s="236"/>
      <c r="F53" s="155"/>
      <c r="G53" s="95"/>
      <c r="H53" s="363"/>
      <c r="I53" s="363"/>
      <c r="J53" s="363"/>
      <c r="K53" s="363"/>
      <c r="L53" s="364"/>
      <c r="M53" s="363"/>
      <c r="N53" s="363"/>
      <c r="O53" s="363"/>
      <c r="P53" s="363"/>
      <c r="Q53" s="424"/>
    </row>
    <row r="54" spans="1:17" ht="18">
      <c r="A54" s="148">
        <v>34</v>
      </c>
      <c r="B54" s="158" t="s">
        <v>205</v>
      </c>
      <c r="C54" s="150">
        <v>4865133</v>
      </c>
      <c r="D54" s="154" t="s">
        <v>12</v>
      </c>
      <c r="E54" s="236" t="s">
        <v>338</v>
      </c>
      <c r="F54" s="155">
        <v>100</v>
      </c>
      <c r="G54" s="314">
        <v>445593</v>
      </c>
      <c r="H54" s="315">
        <v>444566</v>
      </c>
      <c r="I54" s="385">
        <f>G54-H54</f>
        <v>1027</v>
      </c>
      <c r="J54" s="385">
        <f>$F54*I54</f>
        <v>102700</v>
      </c>
      <c r="K54" s="385">
        <f>J54/1000000</f>
        <v>0.1027</v>
      </c>
      <c r="L54" s="314">
        <v>46706</v>
      </c>
      <c r="M54" s="315">
        <v>46706</v>
      </c>
      <c r="N54" s="385">
        <f>L54-M54</f>
        <v>0</v>
      </c>
      <c r="O54" s="385">
        <f>$F54*N54</f>
        <v>0</v>
      </c>
      <c r="P54" s="385">
        <f>O54/1000000</f>
        <v>0</v>
      </c>
      <c r="Q54" s="424"/>
    </row>
    <row r="55" spans="1:17" ht="18" customHeight="1">
      <c r="A55" s="148"/>
      <c r="B55" s="156" t="s">
        <v>186</v>
      </c>
      <c r="C55" s="150"/>
      <c r="D55" s="154"/>
      <c r="E55" s="236"/>
      <c r="F55" s="155"/>
      <c r="G55" s="95"/>
      <c r="H55" s="363"/>
      <c r="I55" s="385"/>
      <c r="J55" s="385"/>
      <c r="K55" s="385"/>
      <c r="L55" s="364"/>
      <c r="M55" s="363"/>
      <c r="N55" s="385"/>
      <c r="O55" s="385"/>
      <c r="P55" s="385"/>
      <c r="Q55" s="424"/>
    </row>
    <row r="56" spans="1:17" ht="18" customHeight="1">
      <c r="A56" s="148">
        <v>35</v>
      </c>
      <c r="B56" s="149" t="s">
        <v>173</v>
      </c>
      <c r="C56" s="150">
        <v>4902554</v>
      </c>
      <c r="D56" s="154" t="s">
        <v>12</v>
      </c>
      <c r="E56" s="236" t="s">
        <v>338</v>
      </c>
      <c r="F56" s="155">
        <v>75</v>
      </c>
      <c r="G56" s="413">
        <v>0</v>
      </c>
      <c r="H56" s="315">
        <v>0</v>
      </c>
      <c r="I56" s="385">
        <f>G56-H56</f>
        <v>0</v>
      </c>
      <c r="J56" s="385">
        <f>$F56*I56</f>
        <v>0</v>
      </c>
      <c r="K56" s="385">
        <f>J56/1000000</f>
        <v>0</v>
      </c>
      <c r="L56" s="413">
        <v>0</v>
      </c>
      <c r="M56" s="315">
        <v>0</v>
      </c>
      <c r="N56" s="385">
        <f>L56-M56</f>
        <v>0</v>
      </c>
      <c r="O56" s="385">
        <f>$F56*N56</f>
        <v>0</v>
      </c>
      <c r="P56" s="385">
        <f>O56/1000000</f>
        <v>0</v>
      </c>
      <c r="Q56" s="435"/>
    </row>
    <row r="57" spans="1:17" ht="18" customHeight="1">
      <c r="A57" s="148"/>
      <c r="B57" s="156" t="s">
        <v>167</v>
      </c>
      <c r="C57" s="150"/>
      <c r="D57" s="154"/>
      <c r="E57" s="236"/>
      <c r="F57" s="155"/>
      <c r="G57" s="95"/>
      <c r="H57" s="363"/>
      <c r="I57" s="385"/>
      <c r="J57" s="385"/>
      <c r="K57" s="385"/>
      <c r="L57" s="364"/>
      <c r="M57" s="363"/>
      <c r="N57" s="385"/>
      <c r="O57" s="385"/>
      <c r="P57" s="385"/>
      <c r="Q57" s="424"/>
    </row>
    <row r="58" spans="1:17" ht="18" customHeight="1">
      <c r="A58" s="148">
        <v>36</v>
      </c>
      <c r="B58" s="149" t="s">
        <v>180</v>
      </c>
      <c r="C58" s="150">
        <v>4865093</v>
      </c>
      <c r="D58" s="154" t="s">
        <v>12</v>
      </c>
      <c r="E58" s="236" t="s">
        <v>338</v>
      </c>
      <c r="F58" s="155">
        <v>100</v>
      </c>
      <c r="G58" s="413">
        <v>101106</v>
      </c>
      <c r="H58" s="315">
        <v>100745</v>
      </c>
      <c r="I58" s="385">
        <f>G58-H58</f>
        <v>361</v>
      </c>
      <c r="J58" s="385">
        <f>$F58*I58</f>
        <v>36100</v>
      </c>
      <c r="K58" s="385">
        <f>J58/1000000</f>
        <v>0.0361</v>
      </c>
      <c r="L58" s="413">
        <v>74169</v>
      </c>
      <c r="M58" s="315">
        <v>74167</v>
      </c>
      <c r="N58" s="385">
        <f>L58-M58</f>
        <v>2</v>
      </c>
      <c r="O58" s="385">
        <f>$F58*N58</f>
        <v>200</v>
      </c>
      <c r="P58" s="385">
        <f>O58/1000000</f>
        <v>0.0002</v>
      </c>
      <c r="Q58" s="424"/>
    </row>
    <row r="59" spans="1:17" ht="19.5" customHeight="1">
      <c r="A59" s="148">
        <v>37</v>
      </c>
      <c r="B59" s="152" t="s">
        <v>181</v>
      </c>
      <c r="C59" s="150">
        <v>4902544</v>
      </c>
      <c r="D59" s="154" t="s">
        <v>12</v>
      </c>
      <c r="E59" s="236" t="s">
        <v>338</v>
      </c>
      <c r="F59" s="155">
        <v>100</v>
      </c>
      <c r="G59" s="413">
        <v>1323</v>
      </c>
      <c r="H59" s="315">
        <v>834</v>
      </c>
      <c r="I59" s="385">
        <f>G59-H59</f>
        <v>489</v>
      </c>
      <c r="J59" s="385">
        <f>$F59*I59</f>
        <v>48900</v>
      </c>
      <c r="K59" s="385">
        <f>J59/1000000</f>
        <v>0.0489</v>
      </c>
      <c r="L59" s="413">
        <v>2</v>
      </c>
      <c r="M59" s="315">
        <v>0</v>
      </c>
      <c r="N59" s="385">
        <f>L59-M59</f>
        <v>2</v>
      </c>
      <c r="O59" s="385">
        <f>$F59*N59</f>
        <v>200</v>
      </c>
      <c r="P59" s="385">
        <f>O59/1000000</f>
        <v>0.0002</v>
      </c>
      <c r="Q59" s="424" t="s">
        <v>469</v>
      </c>
    </row>
    <row r="60" spans="1:17" ht="22.5" customHeight="1">
      <c r="A60" s="148">
        <v>38</v>
      </c>
      <c r="B60" s="158" t="s">
        <v>204</v>
      </c>
      <c r="C60" s="150">
        <v>5269199</v>
      </c>
      <c r="D60" s="154" t="s">
        <v>12</v>
      </c>
      <c r="E60" s="236" t="s">
        <v>338</v>
      </c>
      <c r="F60" s="155">
        <v>100</v>
      </c>
      <c r="G60" s="413">
        <v>26833</v>
      </c>
      <c r="H60" s="414">
        <v>28154</v>
      </c>
      <c r="I60" s="388">
        <f>G60-H60</f>
        <v>-1321</v>
      </c>
      <c r="J60" s="388">
        <f>$F60*I60</f>
        <v>-132100</v>
      </c>
      <c r="K60" s="388">
        <f>J60/1000000</f>
        <v>-0.1321</v>
      </c>
      <c r="L60" s="413">
        <v>62222</v>
      </c>
      <c r="M60" s="414">
        <v>62222</v>
      </c>
      <c r="N60" s="388">
        <f>L60-M60</f>
        <v>0</v>
      </c>
      <c r="O60" s="388">
        <f>$F60*N60</f>
        <v>0</v>
      </c>
      <c r="P60" s="388">
        <f>O60/1000000</f>
        <v>0</v>
      </c>
      <c r="Q60" s="582"/>
    </row>
    <row r="61" spans="1:17" ht="19.5" customHeight="1">
      <c r="A61" s="148"/>
      <c r="B61" s="156" t="s">
        <v>173</v>
      </c>
      <c r="C61" s="150"/>
      <c r="D61" s="154"/>
      <c r="E61" s="151"/>
      <c r="F61" s="155"/>
      <c r="G61" s="314"/>
      <c r="H61" s="315"/>
      <c r="I61" s="385"/>
      <c r="J61" s="385"/>
      <c r="K61" s="385"/>
      <c r="L61" s="364"/>
      <c r="M61" s="363"/>
      <c r="N61" s="385"/>
      <c r="O61" s="385"/>
      <c r="P61" s="385"/>
      <c r="Q61" s="424"/>
    </row>
    <row r="62" spans="1:17" ht="13.5" thickBot="1">
      <c r="A62" s="148">
        <v>39</v>
      </c>
      <c r="B62" s="149" t="s">
        <v>174</v>
      </c>
      <c r="C62" s="161">
        <v>4865151</v>
      </c>
      <c r="D62" s="739" t="s">
        <v>12</v>
      </c>
      <c r="E62" s="162" t="s">
        <v>13</v>
      </c>
      <c r="F62" s="167">
        <v>100</v>
      </c>
      <c r="G62" s="740">
        <v>17876</v>
      </c>
      <c r="H62" s="167">
        <v>15351</v>
      </c>
      <c r="I62" s="167">
        <f>G62-H62</f>
        <v>2525</v>
      </c>
      <c r="J62" s="167">
        <f>$F62*I62</f>
        <v>252500</v>
      </c>
      <c r="K62" s="167">
        <f>J62/1000000</f>
        <v>0.2525</v>
      </c>
      <c r="L62" s="159">
        <v>277</v>
      </c>
      <c r="M62" s="167">
        <v>277</v>
      </c>
      <c r="N62" s="167">
        <f>L62-M62</f>
        <v>0</v>
      </c>
      <c r="O62" s="167">
        <f>$F62*N62</f>
        <v>0</v>
      </c>
      <c r="P62" s="167">
        <f>O62/1000000</f>
        <v>0</v>
      </c>
      <c r="Q62" s="741" t="s">
        <v>463</v>
      </c>
    </row>
    <row r="63" spans="1:20" s="458" customFormat="1" ht="15.75" customHeight="1" thickBot="1" thickTop="1">
      <c r="A63" s="159"/>
      <c r="B63" s="416"/>
      <c r="R63" s="238"/>
      <c r="S63" s="238"/>
      <c r="T63" s="238"/>
    </row>
    <row r="64" spans="1:20" ht="15.75" customHeight="1" thickTop="1">
      <c r="A64" s="474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82"/>
      <c r="R64" s="82"/>
      <c r="S64" s="82"/>
      <c r="T64" s="82"/>
    </row>
    <row r="65" spans="1:20" ht="24" thickBot="1">
      <c r="A65" s="361" t="s">
        <v>356</v>
      </c>
      <c r="G65" s="455"/>
      <c r="H65" s="455"/>
      <c r="I65" s="40" t="s">
        <v>387</v>
      </c>
      <c r="J65" s="455"/>
      <c r="K65" s="455"/>
      <c r="L65" s="455"/>
      <c r="M65" s="455"/>
      <c r="N65" s="40" t="s">
        <v>388</v>
      </c>
      <c r="O65" s="455"/>
      <c r="P65" s="455"/>
      <c r="R65" s="82"/>
      <c r="S65" s="82"/>
      <c r="T65" s="82"/>
    </row>
    <row r="66" spans="1:20" ht="39.75" thickBot="1" thickTop="1">
      <c r="A66" s="475" t="s">
        <v>8</v>
      </c>
      <c r="B66" s="476" t="s">
        <v>9</v>
      </c>
      <c r="C66" s="477" t="s">
        <v>1</v>
      </c>
      <c r="D66" s="477" t="s">
        <v>2</v>
      </c>
      <c r="E66" s="477" t="s">
        <v>3</v>
      </c>
      <c r="F66" s="477" t="s">
        <v>10</v>
      </c>
      <c r="G66" s="475" t="str">
        <f>G5</f>
        <v>FINAL READING 31/01/2019</v>
      </c>
      <c r="H66" s="477" t="str">
        <f>H5</f>
        <v>INTIAL READING 01/01/2019</v>
      </c>
      <c r="I66" s="477" t="s">
        <v>4</v>
      </c>
      <c r="J66" s="477" t="s">
        <v>5</v>
      </c>
      <c r="K66" s="477" t="s">
        <v>6</v>
      </c>
      <c r="L66" s="475" t="str">
        <f>G66</f>
        <v>FINAL READING 31/01/2019</v>
      </c>
      <c r="M66" s="477" t="str">
        <f>H66</f>
        <v>INTIAL READING 01/01/2019</v>
      </c>
      <c r="N66" s="477" t="s">
        <v>4</v>
      </c>
      <c r="O66" s="477" t="s">
        <v>5</v>
      </c>
      <c r="P66" s="477" t="s">
        <v>6</v>
      </c>
      <c r="Q66" s="478" t="s">
        <v>301</v>
      </c>
      <c r="R66" s="82"/>
      <c r="S66" s="82"/>
      <c r="T66" s="82"/>
    </row>
    <row r="67" spans="1:20" ht="15.75" customHeight="1" thickTop="1">
      <c r="A67" s="479"/>
      <c r="B67" s="415" t="s">
        <v>382</v>
      </c>
      <c r="C67" s="480"/>
      <c r="D67" s="480"/>
      <c r="E67" s="480"/>
      <c r="F67" s="481"/>
      <c r="G67" s="480"/>
      <c r="H67" s="480"/>
      <c r="I67" s="480"/>
      <c r="J67" s="480"/>
      <c r="K67" s="481"/>
      <c r="L67" s="480"/>
      <c r="M67" s="480"/>
      <c r="N67" s="480"/>
      <c r="O67" s="480"/>
      <c r="P67" s="480"/>
      <c r="Q67" s="482"/>
      <c r="R67" s="82"/>
      <c r="S67" s="82"/>
      <c r="T67" s="82"/>
    </row>
    <row r="68" spans="1:20" ht="15.75" customHeight="1">
      <c r="A68" s="148">
        <v>1</v>
      </c>
      <c r="B68" s="149" t="s">
        <v>428</v>
      </c>
      <c r="C68" s="150">
        <v>5295127</v>
      </c>
      <c r="D68" s="321" t="s">
        <v>12</v>
      </c>
      <c r="E68" s="302" t="s">
        <v>338</v>
      </c>
      <c r="F68" s="155">
        <v>-100</v>
      </c>
      <c r="G68" s="314">
        <v>375573</v>
      </c>
      <c r="H68" s="315">
        <v>375985</v>
      </c>
      <c r="I68" s="254">
        <f>G68-H68</f>
        <v>-412</v>
      </c>
      <c r="J68" s="254">
        <f>$F68*I68</f>
        <v>41200</v>
      </c>
      <c r="K68" s="254">
        <f>J68/1000000</f>
        <v>0.0412</v>
      </c>
      <c r="L68" s="314">
        <v>2041</v>
      </c>
      <c r="M68" s="315">
        <v>2041</v>
      </c>
      <c r="N68" s="254">
        <f>L68-M68</f>
        <v>0</v>
      </c>
      <c r="O68" s="254">
        <f>$F68*N68</f>
        <v>0</v>
      </c>
      <c r="P68" s="254">
        <f>O68/1000000</f>
        <v>0</v>
      </c>
      <c r="Q68" s="435"/>
      <c r="R68" s="82"/>
      <c r="S68" s="82"/>
      <c r="T68" s="82"/>
    </row>
    <row r="69" spans="1:20" ht="15.75" customHeight="1">
      <c r="A69" s="148">
        <v>2</v>
      </c>
      <c r="B69" s="149" t="s">
        <v>431</v>
      </c>
      <c r="C69" s="150">
        <v>5128400</v>
      </c>
      <c r="D69" s="321" t="s">
        <v>12</v>
      </c>
      <c r="E69" s="302" t="s">
        <v>338</v>
      </c>
      <c r="F69" s="155">
        <v>-1000</v>
      </c>
      <c r="G69" s="314">
        <v>4875</v>
      </c>
      <c r="H69" s="315">
        <v>4984</v>
      </c>
      <c r="I69" s="254">
        <f>G69-H69</f>
        <v>-109</v>
      </c>
      <c r="J69" s="254">
        <f>$F69*I69</f>
        <v>109000</v>
      </c>
      <c r="K69" s="254">
        <f>J69/1000000</f>
        <v>0.109</v>
      </c>
      <c r="L69" s="314">
        <v>1922</v>
      </c>
      <c r="M69" s="315">
        <v>1922</v>
      </c>
      <c r="N69" s="254">
        <f>L69-M69</f>
        <v>0</v>
      </c>
      <c r="O69" s="254">
        <f>$F69*N69</f>
        <v>0</v>
      </c>
      <c r="P69" s="254">
        <f>O69/1000000</f>
        <v>0</v>
      </c>
      <c r="Q69" s="435"/>
      <c r="R69" s="82"/>
      <c r="S69" s="82"/>
      <c r="T69" s="82"/>
    </row>
    <row r="70" spans="1:20" ht="15.75" customHeight="1">
      <c r="A70" s="483"/>
      <c r="B70" s="292" t="s">
        <v>353</v>
      </c>
      <c r="C70" s="310"/>
      <c r="D70" s="321"/>
      <c r="E70" s="302"/>
      <c r="F70" s="155"/>
      <c r="G70" s="152"/>
      <c r="H70" s="152"/>
      <c r="I70" s="152"/>
      <c r="J70" s="152"/>
      <c r="K70" s="152"/>
      <c r="L70" s="483"/>
      <c r="M70" s="152"/>
      <c r="N70" s="152"/>
      <c r="O70" s="152"/>
      <c r="P70" s="152"/>
      <c r="Q70" s="435"/>
      <c r="R70" s="82"/>
      <c r="S70" s="82"/>
      <c r="T70" s="82"/>
    </row>
    <row r="71" spans="1:20" ht="15.75" customHeight="1">
      <c r="A71" s="148">
        <v>3</v>
      </c>
      <c r="B71" s="149" t="s">
        <v>354</v>
      </c>
      <c r="C71" s="150">
        <v>4902555</v>
      </c>
      <c r="D71" s="321" t="s">
        <v>12</v>
      </c>
      <c r="E71" s="302" t="s">
        <v>338</v>
      </c>
      <c r="F71" s="155">
        <v>-75</v>
      </c>
      <c r="G71" s="314">
        <v>10616</v>
      </c>
      <c r="H71" s="315">
        <v>10455</v>
      </c>
      <c r="I71" s="254">
        <f>G71-H71</f>
        <v>161</v>
      </c>
      <c r="J71" s="254">
        <f>$F71*I71</f>
        <v>-12075</v>
      </c>
      <c r="K71" s="254">
        <f>J71/1000000</f>
        <v>-0.012075</v>
      </c>
      <c r="L71" s="314">
        <v>17598</v>
      </c>
      <c r="M71" s="315">
        <v>17598</v>
      </c>
      <c r="N71" s="254">
        <f>L71-M71</f>
        <v>0</v>
      </c>
      <c r="O71" s="254">
        <f>$F71*N71</f>
        <v>0</v>
      </c>
      <c r="P71" s="254">
        <f>O71/1000000</f>
        <v>0</v>
      </c>
      <c r="Q71" s="435"/>
      <c r="R71" s="82"/>
      <c r="S71" s="82"/>
      <c r="T71" s="82"/>
    </row>
    <row r="72" spans="1:20" s="458" customFormat="1" ht="15.75" customHeight="1" thickBot="1">
      <c r="A72" s="159">
        <v>4</v>
      </c>
      <c r="B72" s="416" t="s">
        <v>355</v>
      </c>
      <c r="C72" s="161">
        <v>4902581</v>
      </c>
      <c r="D72" s="739" t="s">
        <v>12</v>
      </c>
      <c r="E72" s="162" t="s">
        <v>338</v>
      </c>
      <c r="F72" s="167">
        <v>-100</v>
      </c>
      <c r="G72" s="740">
        <v>5164</v>
      </c>
      <c r="H72" s="167">
        <v>5038</v>
      </c>
      <c r="I72" s="167">
        <f>G72-H72</f>
        <v>126</v>
      </c>
      <c r="J72" s="167">
        <f>$F72*I72</f>
        <v>-12600</v>
      </c>
      <c r="K72" s="167">
        <f>J72/1000000</f>
        <v>-0.0126</v>
      </c>
      <c r="L72" s="159">
        <v>9896</v>
      </c>
      <c r="M72" s="167">
        <v>9896</v>
      </c>
      <c r="N72" s="167">
        <f>L72-M72</f>
        <v>0</v>
      </c>
      <c r="O72" s="167">
        <f>$F72*N72</f>
        <v>0</v>
      </c>
      <c r="P72" s="167">
        <f>O72/1000000</f>
        <v>0</v>
      </c>
      <c r="Q72" s="741"/>
      <c r="R72" s="238"/>
      <c r="S72" s="238"/>
      <c r="T72" s="238"/>
    </row>
    <row r="73" spans="1:20" ht="15.75" customHeight="1" thickTop="1">
      <c r="A73" s="474"/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82"/>
      <c r="R73" s="82"/>
      <c r="S73" s="82"/>
      <c r="T73" s="82"/>
    </row>
    <row r="74" spans="1:20" ht="15.75" customHeight="1">
      <c r="A74" s="474"/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82"/>
      <c r="R74" s="82"/>
      <c r="S74" s="82"/>
      <c r="T74" s="82"/>
    </row>
    <row r="75" spans="1:16" ht="25.5" customHeight="1">
      <c r="A75" s="165" t="s">
        <v>330</v>
      </c>
      <c r="B75" s="462"/>
      <c r="C75" s="70"/>
      <c r="D75" s="462"/>
      <c r="E75" s="462"/>
      <c r="F75" s="462"/>
      <c r="G75" s="462"/>
      <c r="H75" s="462"/>
      <c r="I75" s="462"/>
      <c r="J75" s="462"/>
      <c r="K75" s="583">
        <f>SUM(K9:K62)+SUM(K68:K72)-K33</f>
        <v>-5.401116710000002</v>
      </c>
      <c r="L75" s="584"/>
      <c r="M75" s="584"/>
      <c r="N75" s="584"/>
      <c r="O75" s="584"/>
      <c r="P75" s="583">
        <f>SUM(P9:P62)+SUM(P68:P72)-P33</f>
        <v>-0.077915</v>
      </c>
    </row>
    <row r="76" spans="1:16" ht="12.75">
      <c r="A76" s="462"/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</row>
    <row r="77" spans="1:16" ht="9.75" customHeight="1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</row>
    <row r="78" spans="1:16" ht="12.75" hidden="1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</row>
    <row r="79" spans="1:16" ht="23.25" customHeight="1" thickBot="1">
      <c r="A79" s="462"/>
      <c r="B79" s="462"/>
      <c r="C79" s="585"/>
      <c r="D79" s="462"/>
      <c r="E79" s="462"/>
      <c r="F79" s="462"/>
      <c r="G79" s="462"/>
      <c r="H79" s="462"/>
      <c r="I79" s="462"/>
      <c r="J79" s="586"/>
      <c r="K79" s="531" t="s">
        <v>331</v>
      </c>
      <c r="L79" s="462"/>
      <c r="M79" s="462"/>
      <c r="N79" s="462"/>
      <c r="O79" s="462"/>
      <c r="P79" s="531" t="s">
        <v>332</v>
      </c>
    </row>
    <row r="80" spans="1:17" ht="20.25">
      <c r="A80" s="587"/>
      <c r="B80" s="588"/>
      <c r="C80" s="165"/>
      <c r="D80" s="519"/>
      <c r="E80" s="519"/>
      <c r="F80" s="519"/>
      <c r="G80" s="519"/>
      <c r="H80" s="519"/>
      <c r="I80" s="519"/>
      <c r="J80" s="589"/>
      <c r="K80" s="588"/>
      <c r="L80" s="588"/>
      <c r="M80" s="588"/>
      <c r="N80" s="588"/>
      <c r="O80" s="588"/>
      <c r="P80" s="588"/>
      <c r="Q80" s="520"/>
    </row>
    <row r="81" spans="1:17" ht="20.25">
      <c r="A81" s="225"/>
      <c r="B81" s="165" t="s">
        <v>328</v>
      </c>
      <c r="C81" s="165"/>
      <c r="D81" s="590"/>
      <c r="E81" s="590"/>
      <c r="F81" s="590"/>
      <c r="G81" s="590"/>
      <c r="H81" s="590"/>
      <c r="I81" s="590"/>
      <c r="J81" s="590"/>
      <c r="K81" s="591">
        <f>K75</f>
        <v>-5.401116710000002</v>
      </c>
      <c r="L81" s="592"/>
      <c r="M81" s="592"/>
      <c r="N81" s="592"/>
      <c r="O81" s="592"/>
      <c r="P81" s="591">
        <f>P75</f>
        <v>-0.077915</v>
      </c>
      <c r="Q81" s="521"/>
    </row>
    <row r="82" spans="1:17" ht="20.25">
      <c r="A82" s="225"/>
      <c r="B82" s="165"/>
      <c r="C82" s="165"/>
      <c r="D82" s="590"/>
      <c r="E82" s="590"/>
      <c r="F82" s="590"/>
      <c r="G82" s="590"/>
      <c r="H82" s="590"/>
      <c r="I82" s="593"/>
      <c r="J82" s="51"/>
      <c r="K82" s="578"/>
      <c r="L82" s="578"/>
      <c r="M82" s="578"/>
      <c r="N82" s="578"/>
      <c r="O82" s="578"/>
      <c r="P82" s="578"/>
      <c r="Q82" s="521"/>
    </row>
    <row r="83" spans="1:17" ht="20.25">
      <c r="A83" s="225"/>
      <c r="B83" s="165" t="s">
        <v>321</v>
      </c>
      <c r="C83" s="165"/>
      <c r="D83" s="590"/>
      <c r="E83" s="590"/>
      <c r="F83" s="590"/>
      <c r="G83" s="590"/>
      <c r="H83" s="590"/>
      <c r="I83" s="590"/>
      <c r="J83" s="590"/>
      <c r="K83" s="591">
        <f>'STEPPED UP GENCO'!K42</f>
        <v>0.018135236700000012</v>
      </c>
      <c r="L83" s="591"/>
      <c r="M83" s="591"/>
      <c r="N83" s="591"/>
      <c r="O83" s="591"/>
      <c r="P83" s="591">
        <f>'STEPPED UP GENCO'!P42</f>
        <v>-4.8034E-05</v>
      </c>
      <c r="Q83" s="521"/>
    </row>
    <row r="84" spans="1:17" ht="20.25">
      <c r="A84" s="225"/>
      <c r="B84" s="165"/>
      <c r="C84" s="165"/>
      <c r="D84" s="594"/>
      <c r="E84" s="594"/>
      <c r="F84" s="594"/>
      <c r="G84" s="594"/>
      <c r="H84" s="594"/>
      <c r="I84" s="595"/>
      <c r="J84" s="596"/>
      <c r="K84" s="455"/>
      <c r="L84" s="455"/>
      <c r="M84" s="455"/>
      <c r="N84" s="455"/>
      <c r="O84" s="455"/>
      <c r="P84" s="455"/>
      <c r="Q84" s="521"/>
    </row>
    <row r="85" spans="1:17" ht="20.25">
      <c r="A85" s="225"/>
      <c r="B85" s="165" t="s">
        <v>329</v>
      </c>
      <c r="C85" s="165"/>
      <c r="D85" s="455"/>
      <c r="E85" s="455"/>
      <c r="F85" s="455"/>
      <c r="G85" s="455"/>
      <c r="H85" s="455"/>
      <c r="I85" s="455"/>
      <c r="J85" s="455"/>
      <c r="K85" s="267">
        <f>SUM(K81:K84)</f>
        <v>-5.382981473300002</v>
      </c>
      <c r="L85" s="455"/>
      <c r="M85" s="455"/>
      <c r="N85" s="455"/>
      <c r="O85" s="455"/>
      <c r="P85" s="597">
        <f>SUM(P81:P84)</f>
        <v>-0.077963034</v>
      </c>
      <c r="Q85" s="521"/>
    </row>
    <row r="86" spans="1:17" ht="20.25">
      <c r="A86" s="545"/>
      <c r="B86" s="455"/>
      <c r="C86" s="16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521"/>
    </row>
    <row r="87" spans="1:17" ht="13.5" thickBot="1">
      <c r="A87" s="546"/>
      <c r="B87" s="522"/>
      <c r="C87" s="522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7">
      <selection activeCell="M24" sqref="M24"/>
    </sheetView>
  </sheetViews>
  <sheetFormatPr defaultColWidth="9.140625" defaultRowHeight="12.75"/>
  <cols>
    <col min="1" max="1" width="4.7109375" style="421" customWidth="1"/>
    <col min="2" max="2" width="26.7109375" style="421" customWidth="1"/>
    <col min="3" max="3" width="18.57421875" style="421" customWidth="1"/>
    <col min="4" max="4" width="12.8515625" style="421" customWidth="1"/>
    <col min="5" max="5" width="22.140625" style="421" customWidth="1"/>
    <col min="6" max="6" width="14.421875" style="421" customWidth="1"/>
    <col min="7" max="7" width="15.57421875" style="421" customWidth="1"/>
    <col min="8" max="8" width="15.28125" style="421" customWidth="1"/>
    <col min="9" max="9" width="15.00390625" style="421" customWidth="1"/>
    <col min="10" max="10" width="16.7109375" style="421" customWidth="1"/>
    <col min="11" max="11" width="16.57421875" style="421" customWidth="1"/>
    <col min="12" max="12" width="17.140625" style="421" customWidth="1"/>
    <col min="13" max="13" width="14.7109375" style="421" customWidth="1"/>
    <col min="14" max="14" width="15.7109375" style="421" customWidth="1"/>
    <col min="15" max="15" width="18.28125" style="421" customWidth="1"/>
    <col min="16" max="16" width="17.140625" style="421" customWidth="1"/>
    <col min="17" max="17" width="22.00390625" style="421" customWidth="1"/>
    <col min="18" max="16384" width="9.140625" style="421" customWidth="1"/>
  </cols>
  <sheetData>
    <row r="1" ht="26.25" customHeight="1">
      <c r="A1" s="1" t="s">
        <v>231</v>
      </c>
    </row>
    <row r="2" spans="1:17" ht="23.25" customHeight="1">
      <c r="A2" s="2" t="s">
        <v>232</v>
      </c>
      <c r="P2" s="598" t="str">
        <f>NDPL!Q1</f>
        <v>JANUARY-2019</v>
      </c>
      <c r="Q2" s="598"/>
    </row>
    <row r="3" ht="23.25">
      <c r="A3" s="171" t="s">
        <v>208</v>
      </c>
    </row>
    <row r="4" spans="1:16" ht="24" thickBot="1">
      <c r="A4" s="3"/>
      <c r="G4" s="455"/>
      <c r="H4" s="455"/>
      <c r="I4" s="40" t="s">
        <v>387</v>
      </c>
      <c r="J4" s="455"/>
      <c r="K4" s="455"/>
      <c r="L4" s="455"/>
      <c r="M4" s="455"/>
      <c r="N4" s="40" t="s">
        <v>388</v>
      </c>
      <c r="O4" s="455"/>
      <c r="P4" s="455"/>
    </row>
    <row r="5" spans="1:17" ht="51.75" customHeight="1" thickBot="1" thickTop="1">
      <c r="A5" s="475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31/01/2019</v>
      </c>
      <c r="H5" s="477" t="str">
        <f>NDPL!H5</f>
        <v>INTIAL READING 01/01/2019</v>
      </c>
      <c r="I5" s="477" t="s">
        <v>4</v>
      </c>
      <c r="J5" s="477" t="s">
        <v>5</v>
      </c>
      <c r="K5" s="477" t="s">
        <v>6</v>
      </c>
      <c r="L5" s="475" t="str">
        <f>NDPL!G5</f>
        <v>FINAL READING 31/01/2019</v>
      </c>
      <c r="M5" s="477" t="str">
        <f>NDPL!H5</f>
        <v>INTIAL READING 01/01/2019</v>
      </c>
      <c r="N5" s="477" t="s">
        <v>4</v>
      </c>
      <c r="O5" s="477" t="s">
        <v>5</v>
      </c>
      <c r="P5" s="477" t="s">
        <v>6</v>
      </c>
      <c r="Q5" s="478" t="s">
        <v>301</v>
      </c>
    </row>
    <row r="6" ht="14.25" thickBot="1" thickTop="1"/>
    <row r="7" spans="1:17" ht="24" customHeight="1" thickTop="1">
      <c r="A7" s="378" t="s">
        <v>225</v>
      </c>
      <c r="B7" s="52"/>
      <c r="C7" s="53"/>
      <c r="D7" s="53"/>
      <c r="E7" s="53"/>
      <c r="F7" s="53"/>
      <c r="G7" s="577"/>
      <c r="H7" s="575"/>
      <c r="I7" s="575"/>
      <c r="J7" s="575"/>
      <c r="K7" s="599"/>
      <c r="L7" s="600"/>
      <c r="M7" s="467"/>
      <c r="N7" s="575"/>
      <c r="O7" s="575"/>
      <c r="P7" s="601"/>
      <c r="Q7" s="507"/>
    </row>
    <row r="8" spans="1:17" ht="24" customHeight="1">
      <c r="A8" s="602" t="s">
        <v>209</v>
      </c>
      <c r="B8" s="79"/>
      <c r="C8" s="79"/>
      <c r="D8" s="79"/>
      <c r="E8" s="79"/>
      <c r="F8" s="79"/>
      <c r="G8" s="94"/>
      <c r="H8" s="578"/>
      <c r="I8" s="363"/>
      <c r="J8" s="363"/>
      <c r="K8" s="603"/>
      <c r="L8" s="364"/>
      <c r="M8" s="363"/>
      <c r="N8" s="363"/>
      <c r="O8" s="363"/>
      <c r="P8" s="604"/>
      <c r="Q8" s="424"/>
    </row>
    <row r="9" spans="1:17" ht="24" customHeight="1">
      <c r="A9" s="605" t="s">
        <v>210</v>
      </c>
      <c r="B9" s="79"/>
      <c r="C9" s="79"/>
      <c r="D9" s="79"/>
      <c r="E9" s="79"/>
      <c r="F9" s="79"/>
      <c r="G9" s="94"/>
      <c r="H9" s="578"/>
      <c r="I9" s="363"/>
      <c r="J9" s="363"/>
      <c r="K9" s="603"/>
      <c r="L9" s="364"/>
      <c r="M9" s="363"/>
      <c r="N9" s="363"/>
      <c r="O9" s="363"/>
      <c r="P9" s="604"/>
      <c r="Q9" s="424"/>
    </row>
    <row r="10" spans="1:17" ht="24" customHeight="1">
      <c r="A10" s="244">
        <v>1</v>
      </c>
      <c r="B10" s="246" t="s">
        <v>228</v>
      </c>
      <c r="C10" s="377">
        <v>5128430</v>
      </c>
      <c r="D10" s="248" t="s">
        <v>12</v>
      </c>
      <c r="E10" s="247" t="s">
        <v>338</v>
      </c>
      <c r="F10" s="248">
        <v>200</v>
      </c>
      <c r="G10" s="417">
        <v>3704</v>
      </c>
      <c r="H10" s="418">
        <v>3627</v>
      </c>
      <c r="I10" s="419">
        <f aca="true" t="shared" si="0" ref="I10:I15">G10-H10</f>
        <v>77</v>
      </c>
      <c r="J10" s="419">
        <f aca="true" t="shared" si="1" ref="J10:J15">$F10*I10</f>
        <v>15400</v>
      </c>
      <c r="K10" s="438">
        <f aca="true" t="shared" si="2" ref="K10:K15">J10/1000000</f>
        <v>0.0154</v>
      </c>
      <c r="L10" s="417">
        <v>33402</v>
      </c>
      <c r="M10" s="418">
        <v>32822</v>
      </c>
      <c r="N10" s="419">
        <f aca="true" t="shared" si="3" ref="N10:N15">L10-M10</f>
        <v>580</v>
      </c>
      <c r="O10" s="419">
        <f aca="true" t="shared" si="4" ref="O10:O15">$F10*N10</f>
        <v>116000</v>
      </c>
      <c r="P10" s="439">
        <f aca="true" t="shared" si="5" ref="P10:P15">O10/1000000</f>
        <v>0.116</v>
      </c>
      <c r="Q10" s="424"/>
    </row>
    <row r="11" spans="1:17" ht="24" customHeight="1">
      <c r="A11" s="244">
        <v>2</v>
      </c>
      <c r="B11" s="246" t="s">
        <v>229</v>
      </c>
      <c r="C11" s="377">
        <v>4864849</v>
      </c>
      <c r="D11" s="248" t="s">
        <v>12</v>
      </c>
      <c r="E11" s="247" t="s">
        <v>338</v>
      </c>
      <c r="F11" s="248">
        <v>1000</v>
      </c>
      <c r="G11" s="417">
        <v>1728</v>
      </c>
      <c r="H11" s="418">
        <v>1728</v>
      </c>
      <c r="I11" s="419">
        <f t="shared" si="0"/>
        <v>0</v>
      </c>
      <c r="J11" s="419">
        <f t="shared" si="1"/>
        <v>0</v>
      </c>
      <c r="K11" s="438">
        <f t="shared" si="2"/>
        <v>0</v>
      </c>
      <c r="L11" s="417">
        <v>42414</v>
      </c>
      <c r="M11" s="418">
        <v>42414</v>
      </c>
      <c r="N11" s="419">
        <f t="shared" si="3"/>
        <v>0</v>
      </c>
      <c r="O11" s="419">
        <f t="shared" si="4"/>
        <v>0</v>
      </c>
      <c r="P11" s="439">
        <f t="shared" si="5"/>
        <v>0</v>
      </c>
      <c r="Q11" s="424"/>
    </row>
    <row r="12" spans="1:17" ht="24" customHeight="1">
      <c r="A12" s="244">
        <v>3</v>
      </c>
      <c r="B12" s="246" t="s">
        <v>211</v>
      </c>
      <c r="C12" s="377">
        <v>4864846</v>
      </c>
      <c r="D12" s="248" t="s">
        <v>12</v>
      </c>
      <c r="E12" s="247" t="s">
        <v>338</v>
      </c>
      <c r="F12" s="248">
        <v>1000</v>
      </c>
      <c r="G12" s="417">
        <v>4463</v>
      </c>
      <c r="H12" s="418">
        <v>4465</v>
      </c>
      <c r="I12" s="419">
        <f t="shared" si="0"/>
        <v>-2</v>
      </c>
      <c r="J12" s="419">
        <f t="shared" si="1"/>
        <v>-2000</v>
      </c>
      <c r="K12" s="439">
        <f t="shared" si="2"/>
        <v>-0.002</v>
      </c>
      <c r="L12" s="417">
        <v>52487</v>
      </c>
      <c r="M12" s="418">
        <v>52492</v>
      </c>
      <c r="N12" s="419">
        <f t="shared" si="3"/>
        <v>-5</v>
      </c>
      <c r="O12" s="419">
        <f t="shared" si="4"/>
        <v>-5000</v>
      </c>
      <c r="P12" s="439">
        <f t="shared" si="5"/>
        <v>-0.005</v>
      </c>
      <c r="Q12" s="424"/>
    </row>
    <row r="13" spans="1:17" ht="24" customHeight="1">
      <c r="A13" s="244">
        <v>4</v>
      </c>
      <c r="B13" s="246" t="s">
        <v>212</v>
      </c>
      <c r="C13" s="377">
        <v>4864918</v>
      </c>
      <c r="D13" s="248" t="s">
        <v>12</v>
      </c>
      <c r="E13" s="247" t="s">
        <v>338</v>
      </c>
      <c r="F13" s="248">
        <v>400</v>
      </c>
      <c r="G13" s="417">
        <v>158</v>
      </c>
      <c r="H13" s="418">
        <v>154</v>
      </c>
      <c r="I13" s="419">
        <f t="shared" si="0"/>
        <v>4</v>
      </c>
      <c r="J13" s="419">
        <f t="shared" si="1"/>
        <v>1600</v>
      </c>
      <c r="K13" s="439">
        <f t="shared" si="2"/>
        <v>0.0016</v>
      </c>
      <c r="L13" s="417">
        <v>13107</v>
      </c>
      <c r="M13" s="418">
        <v>12822</v>
      </c>
      <c r="N13" s="419">
        <f t="shared" si="3"/>
        <v>285</v>
      </c>
      <c r="O13" s="419">
        <f t="shared" si="4"/>
        <v>114000</v>
      </c>
      <c r="P13" s="439">
        <f t="shared" si="5"/>
        <v>0.114</v>
      </c>
      <c r="Q13" s="424"/>
    </row>
    <row r="14" spans="1:17" ht="24" customHeight="1">
      <c r="A14" s="244">
        <v>5</v>
      </c>
      <c r="B14" s="246" t="s">
        <v>396</v>
      </c>
      <c r="C14" s="377">
        <v>4864894</v>
      </c>
      <c r="D14" s="248" t="s">
        <v>12</v>
      </c>
      <c r="E14" s="247" t="s">
        <v>338</v>
      </c>
      <c r="F14" s="248">
        <v>800</v>
      </c>
      <c r="G14" s="417">
        <v>58</v>
      </c>
      <c r="H14" s="418">
        <v>165</v>
      </c>
      <c r="I14" s="419">
        <f>G14-H14</f>
        <v>-107</v>
      </c>
      <c r="J14" s="419">
        <f>$F14*I14</f>
        <v>-85600</v>
      </c>
      <c r="K14" s="439">
        <f>J14/1000000</f>
        <v>-0.0856</v>
      </c>
      <c r="L14" s="417">
        <v>366</v>
      </c>
      <c r="M14" s="418">
        <v>367</v>
      </c>
      <c r="N14" s="419">
        <f>L14-M14</f>
        <v>-1</v>
      </c>
      <c r="O14" s="419">
        <f>$F14*N14</f>
        <v>-800</v>
      </c>
      <c r="P14" s="439">
        <f>O14/1000000</f>
        <v>-0.0008</v>
      </c>
      <c r="Q14" s="424"/>
    </row>
    <row r="15" spans="1:17" ht="24" customHeight="1">
      <c r="A15" s="244">
        <v>6</v>
      </c>
      <c r="B15" s="246" t="s">
        <v>395</v>
      </c>
      <c r="C15" s="377">
        <v>5128425</v>
      </c>
      <c r="D15" s="248" t="s">
        <v>12</v>
      </c>
      <c r="E15" s="247" t="s">
        <v>338</v>
      </c>
      <c r="F15" s="248">
        <v>400</v>
      </c>
      <c r="G15" s="417">
        <v>390</v>
      </c>
      <c r="H15" s="418">
        <v>279</v>
      </c>
      <c r="I15" s="419">
        <f t="shared" si="0"/>
        <v>111</v>
      </c>
      <c r="J15" s="419">
        <f t="shared" si="1"/>
        <v>44400</v>
      </c>
      <c r="K15" s="439">
        <f t="shared" si="2"/>
        <v>0.0444</v>
      </c>
      <c r="L15" s="417">
        <v>2628</v>
      </c>
      <c r="M15" s="418">
        <v>2626</v>
      </c>
      <c r="N15" s="419">
        <f t="shared" si="3"/>
        <v>2</v>
      </c>
      <c r="O15" s="419">
        <f t="shared" si="4"/>
        <v>800</v>
      </c>
      <c r="P15" s="439">
        <f t="shared" si="5"/>
        <v>0.0008</v>
      </c>
      <c r="Q15" s="424"/>
    </row>
    <row r="16" spans="1:17" ht="24" customHeight="1">
      <c r="A16" s="606" t="s">
        <v>213</v>
      </c>
      <c r="B16" s="246"/>
      <c r="C16" s="377"/>
      <c r="D16" s="248"/>
      <c r="E16" s="246"/>
      <c r="F16" s="248"/>
      <c r="G16" s="607"/>
      <c r="H16" s="419"/>
      <c r="I16" s="419"/>
      <c r="J16" s="419"/>
      <c r="K16" s="439"/>
      <c r="L16" s="607"/>
      <c r="M16" s="419"/>
      <c r="N16" s="419"/>
      <c r="O16" s="419"/>
      <c r="P16" s="439"/>
      <c r="Q16" s="424"/>
    </row>
    <row r="17" spans="1:17" ht="24" customHeight="1">
      <c r="A17" s="244">
        <v>7</v>
      </c>
      <c r="B17" s="246" t="s">
        <v>230</v>
      </c>
      <c r="C17" s="377">
        <v>4864804</v>
      </c>
      <c r="D17" s="248" t="s">
        <v>12</v>
      </c>
      <c r="E17" s="247" t="s">
        <v>338</v>
      </c>
      <c r="F17" s="248">
        <v>200</v>
      </c>
      <c r="G17" s="417">
        <v>994708</v>
      </c>
      <c r="H17" s="418">
        <v>995865</v>
      </c>
      <c r="I17" s="419">
        <f>G17-H17</f>
        <v>-1157</v>
      </c>
      <c r="J17" s="419">
        <f>$F17*I17</f>
        <v>-231400</v>
      </c>
      <c r="K17" s="439">
        <f>J17/1000000</f>
        <v>-0.2314</v>
      </c>
      <c r="L17" s="417">
        <v>4096</v>
      </c>
      <c r="M17" s="418">
        <v>4096</v>
      </c>
      <c r="N17" s="419">
        <f>L17-M17</f>
        <v>0</v>
      </c>
      <c r="O17" s="419">
        <f>$F17*N17</f>
        <v>0</v>
      </c>
      <c r="P17" s="439">
        <f>O17/1000000</f>
        <v>0</v>
      </c>
      <c r="Q17" s="424"/>
    </row>
    <row r="18" spans="1:17" ht="24" customHeight="1">
      <c r="A18" s="244">
        <v>8</v>
      </c>
      <c r="B18" s="246" t="s">
        <v>229</v>
      </c>
      <c r="C18" s="377">
        <v>4864845</v>
      </c>
      <c r="D18" s="248" t="s">
        <v>12</v>
      </c>
      <c r="E18" s="247" t="s">
        <v>338</v>
      </c>
      <c r="F18" s="248">
        <v>1000</v>
      </c>
      <c r="G18" s="417">
        <v>1392</v>
      </c>
      <c r="H18" s="418">
        <v>1314</v>
      </c>
      <c r="I18" s="419">
        <f>G18-H18</f>
        <v>78</v>
      </c>
      <c r="J18" s="419">
        <f>$F18*I18</f>
        <v>78000</v>
      </c>
      <c r="K18" s="439">
        <f>J18/1000000</f>
        <v>0.078</v>
      </c>
      <c r="L18" s="417">
        <v>998682</v>
      </c>
      <c r="M18" s="418">
        <v>998682</v>
      </c>
      <c r="N18" s="419">
        <f>L18-M18</f>
        <v>0</v>
      </c>
      <c r="O18" s="419">
        <f>$F18*N18</f>
        <v>0</v>
      </c>
      <c r="P18" s="439">
        <f>O18/1000000</f>
        <v>0</v>
      </c>
      <c r="Q18" s="424"/>
    </row>
    <row r="19" spans="1:17" ht="24" customHeight="1">
      <c r="A19" s="245"/>
      <c r="B19" s="608" t="s">
        <v>224</v>
      </c>
      <c r="C19" s="609"/>
      <c r="D19" s="248"/>
      <c r="E19" s="246"/>
      <c r="F19" s="262"/>
      <c r="G19" s="364"/>
      <c r="H19" s="363"/>
      <c r="I19" s="363"/>
      <c r="J19" s="363"/>
      <c r="K19" s="613">
        <f>SUM(K10:K18)</f>
        <v>-0.17959999999999998</v>
      </c>
      <c r="L19" s="611"/>
      <c r="M19" s="612"/>
      <c r="N19" s="612"/>
      <c r="O19" s="612"/>
      <c r="P19" s="613">
        <f>SUM(P10:P18)</f>
        <v>0.225</v>
      </c>
      <c r="Q19" s="424"/>
    </row>
    <row r="20" spans="1:17" ht="24" customHeight="1">
      <c r="A20" s="245"/>
      <c r="B20" s="141"/>
      <c r="C20" s="609"/>
      <c r="D20" s="248"/>
      <c r="E20" s="246"/>
      <c r="F20" s="262"/>
      <c r="G20" s="364"/>
      <c r="H20" s="363"/>
      <c r="I20" s="363"/>
      <c r="J20" s="363"/>
      <c r="K20" s="614"/>
      <c r="L20" s="364"/>
      <c r="M20" s="363"/>
      <c r="N20" s="363"/>
      <c r="O20" s="363"/>
      <c r="P20" s="615"/>
      <c r="Q20" s="424"/>
    </row>
    <row r="21" spans="1:17" ht="24" customHeight="1">
      <c r="A21" s="606" t="s">
        <v>214</v>
      </c>
      <c r="B21" s="79"/>
      <c r="C21" s="616"/>
      <c r="D21" s="262"/>
      <c r="E21" s="79"/>
      <c r="F21" s="262"/>
      <c r="G21" s="364"/>
      <c r="H21" s="363"/>
      <c r="I21" s="363"/>
      <c r="J21" s="363"/>
      <c r="K21" s="603"/>
      <c r="L21" s="364"/>
      <c r="M21" s="363"/>
      <c r="N21" s="363"/>
      <c r="O21" s="363"/>
      <c r="P21" s="604"/>
      <c r="Q21" s="424"/>
    </row>
    <row r="22" spans="1:17" ht="24" customHeight="1">
      <c r="A22" s="245"/>
      <c r="B22" s="79"/>
      <c r="C22" s="616"/>
      <c r="D22" s="262"/>
      <c r="E22" s="79"/>
      <c r="F22" s="262"/>
      <c r="G22" s="364"/>
      <c r="H22" s="363"/>
      <c r="I22" s="363"/>
      <c r="J22" s="363"/>
      <c r="K22" s="603"/>
      <c r="L22" s="364"/>
      <c r="M22" s="363"/>
      <c r="N22" s="363"/>
      <c r="O22" s="363"/>
      <c r="P22" s="604"/>
      <c r="Q22" s="424"/>
    </row>
    <row r="23" spans="1:17" ht="24" customHeight="1">
      <c r="A23" s="244">
        <v>9</v>
      </c>
      <c r="B23" s="79" t="s">
        <v>215</v>
      </c>
      <c r="C23" s="377">
        <v>4865065</v>
      </c>
      <c r="D23" s="262" t="s">
        <v>12</v>
      </c>
      <c r="E23" s="247" t="s">
        <v>338</v>
      </c>
      <c r="F23" s="248">
        <v>100</v>
      </c>
      <c r="G23" s="417">
        <v>3437</v>
      </c>
      <c r="H23" s="418">
        <v>3437</v>
      </c>
      <c r="I23" s="419">
        <f aca="true" t="shared" si="6" ref="I23:I29">G23-H23</f>
        <v>0</v>
      </c>
      <c r="J23" s="419">
        <f aca="true" t="shared" si="7" ref="J23:J29">$F23*I23</f>
        <v>0</v>
      </c>
      <c r="K23" s="438">
        <f aca="true" t="shared" si="8" ref="K23:K29">J23/1000000</f>
        <v>0</v>
      </c>
      <c r="L23" s="417">
        <v>34489</v>
      </c>
      <c r="M23" s="418">
        <v>34489</v>
      </c>
      <c r="N23" s="419">
        <f aca="true" t="shared" si="9" ref="N23:N29">L23-M23</f>
        <v>0</v>
      </c>
      <c r="O23" s="419">
        <f aca="true" t="shared" si="10" ref="O23:O29">$F23*N23</f>
        <v>0</v>
      </c>
      <c r="P23" s="439">
        <f aca="true" t="shared" si="11" ref="P23:P29">O23/1000000</f>
        <v>0</v>
      </c>
      <c r="Q23" s="424"/>
    </row>
    <row r="24" spans="1:17" ht="24" customHeight="1">
      <c r="A24" s="244">
        <v>10</v>
      </c>
      <c r="B24" s="79" t="s">
        <v>216</v>
      </c>
      <c r="C24" s="377">
        <v>4865066</v>
      </c>
      <c r="D24" s="262" t="s">
        <v>12</v>
      </c>
      <c r="E24" s="247" t="s">
        <v>338</v>
      </c>
      <c r="F24" s="248">
        <v>100</v>
      </c>
      <c r="G24" s="417">
        <v>64117</v>
      </c>
      <c r="H24" s="418">
        <v>64198</v>
      </c>
      <c r="I24" s="419">
        <f t="shared" si="6"/>
        <v>-81</v>
      </c>
      <c r="J24" s="419">
        <f t="shared" si="7"/>
        <v>-8100</v>
      </c>
      <c r="K24" s="762">
        <f t="shared" si="8"/>
        <v>-0.0081</v>
      </c>
      <c r="L24" s="417">
        <v>95752</v>
      </c>
      <c r="M24" s="418">
        <v>95723</v>
      </c>
      <c r="N24" s="419">
        <f t="shared" si="9"/>
        <v>29</v>
      </c>
      <c r="O24" s="419">
        <f t="shared" si="10"/>
        <v>2900</v>
      </c>
      <c r="P24" s="439">
        <f t="shared" si="11"/>
        <v>0.0029</v>
      </c>
      <c r="Q24" s="424"/>
    </row>
    <row r="25" spans="1:17" ht="24" customHeight="1">
      <c r="A25" s="244">
        <v>11</v>
      </c>
      <c r="B25" s="79" t="s">
        <v>217</v>
      </c>
      <c r="C25" s="377">
        <v>4865067</v>
      </c>
      <c r="D25" s="262" t="s">
        <v>12</v>
      </c>
      <c r="E25" s="247" t="s">
        <v>338</v>
      </c>
      <c r="F25" s="248">
        <v>100</v>
      </c>
      <c r="G25" s="417">
        <v>78249</v>
      </c>
      <c r="H25" s="418">
        <v>78248</v>
      </c>
      <c r="I25" s="419">
        <f t="shared" si="6"/>
        <v>1</v>
      </c>
      <c r="J25" s="419">
        <f t="shared" si="7"/>
        <v>100</v>
      </c>
      <c r="K25" s="438">
        <f t="shared" si="8"/>
        <v>0.0001</v>
      </c>
      <c r="L25" s="417">
        <v>18269</v>
      </c>
      <c r="M25" s="418">
        <v>18241</v>
      </c>
      <c r="N25" s="419">
        <f t="shared" si="9"/>
        <v>28</v>
      </c>
      <c r="O25" s="419">
        <f t="shared" si="10"/>
        <v>2800</v>
      </c>
      <c r="P25" s="439">
        <f t="shared" si="11"/>
        <v>0.0028</v>
      </c>
      <c r="Q25" s="424"/>
    </row>
    <row r="26" spans="1:17" ht="24" customHeight="1">
      <c r="A26" s="244">
        <v>12</v>
      </c>
      <c r="B26" s="79" t="s">
        <v>218</v>
      </c>
      <c r="C26" s="377">
        <v>4865078</v>
      </c>
      <c r="D26" s="262" t="s">
        <v>12</v>
      </c>
      <c r="E26" s="247" t="s">
        <v>338</v>
      </c>
      <c r="F26" s="248">
        <v>100</v>
      </c>
      <c r="G26" s="417">
        <v>66809</v>
      </c>
      <c r="H26" s="418">
        <v>66809</v>
      </c>
      <c r="I26" s="419">
        <f t="shared" si="6"/>
        <v>0</v>
      </c>
      <c r="J26" s="419">
        <f t="shared" si="7"/>
        <v>0</v>
      </c>
      <c r="K26" s="438">
        <f t="shared" si="8"/>
        <v>0</v>
      </c>
      <c r="L26" s="417">
        <v>123883</v>
      </c>
      <c r="M26" s="418">
        <v>122710</v>
      </c>
      <c r="N26" s="419">
        <f t="shared" si="9"/>
        <v>1173</v>
      </c>
      <c r="O26" s="419">
        <f t="shared" si="10"/>
        <v>117300</v>
      </c>
      <c r="P26" s="439">
        <f t="shared" si="11"/>
        <v>0.1173</v>
      </c>
      <c r="Q26" s="424"/>
    </row>
    <row r="27" spans="1:17" ht="19.5" customHeight="1">
      <c r="A27" s="244">
        <v>13</v>
      </c>
      <c r="B27" s="79" t="s">
        <v>218</v>
      </c>
      <c r="C27" s="464">
        <v>4902599</v>
      </c>
      <c r="D27" s="714" t="s">
        <v>12</v>
      </c>
      <c r="E27" s="247" t="s">
        <v>338</v>
      </c>
      <c r="F27" s="715">
        <v>1000</v>
      </c>
      <c r="G27" s="417">
        <v>5</v>
      </c>
      <c r="H27" s="418">
        <v>0</v>
      </c>
      <c r="I27" s="419">
        <f t="shared" si="6"/>
        <v>5</v>
      </c>
      <c r="J27" s="419">
        <f t="shared" si="7"/>
        <v>5000</v>
      </c>
      <c r="K27" s="438">
        <f t="shared" si="8"/>
        <v>0.005</v>
      </c>
      <c r="L27" s="417">
        <v>29</v>
      </c>
      <c r="M27" s="418">
        <v>0</v>
      </c>
      <c r="N27" s="419">
        <f t="shared" si="9"/>
        <v>29</v>
      </c>
      <c r="O27" s="419">
        <f t="shared" si="10"/>
        <v>29000</v>
      </c>
      <c r="P27" s="439">
        <f t="shared" si="11"/>
        <v>0.029</v>
      </c>
      <c r="Q27" s="440"/>
    </row>
    <row r="28" spans="1:17" ht="24" customHeight="1">
      <c r="A28" s="244">
        <v>14</v>
      </c>
      <c r="B28" s="79" t="s">
        <v>219</v>
      </c>
      <c r="C28" s="377">
        <v>4902552</v>
      </c>
      <c r="D28" s="262" t="s">
        <v>12</v>
      </c>
      <c r="E28" s="247" t="s">
        <v>338</v>
      </c>
      <c r="F28" s="716">
        <v>75</v>
      </c>
      <c r="G28" s="417">
        <v>647</v>
      </c>
      <c r="H28" s="418">
        <v>647</v>
      </c>
      <c r="I28" s="419">
        <f>G28-H28</f>
        <v>0</v>
      </c>
      <c r="J28" s="419">
        <f t="shared" si="7"/>
        <v>0</v>
      </c>
      <c r="K28" s="438">
        <f t="shared" si="8"/>
        <v>0</v>
      </c>
      <c r="L28" s="417">
        <v>1662</v>
      </c>
      <c r="M28" s="418">
        <v>1662</v>
      </c>
      <c r="N28" s="419">
        <f>L28-M28</f>
        <v>0</v>
      </c>
      <c r="O28" s="419">
        <f t="shared" si="10"/>
        <v>0</v>
      </c>
      <c r="P28" s="439">
        <f t="shared" si="11"/>
        <v>0</v>
      </c>
      <c r="Q28" s="424"/>
    </row>
    <row r="29" spans="1:17" ht="24" customHeight="1">
      <c r="A29" s="244">
        <v>15</v>
      </c>
      <c r="B29" s="79" t="s">
        <v>219</v>
      </c>
      <c r="C29" s="377">
        <v>4865075</v>
      </c>
      <c r="D29" s="262" t="s">
        <v>12</v>
      </c>
      <c r="E29" s="247" t="s">
        <v>338</v>
      </c>
      <c r="F29" s="248">
        <v>100</v>
      </c>
      <c r="G29" s="417">
        <v>10282</v>
      </c>
      <c r="H29" s="418">
        <v>10282</v>
      </c>
      <c r="I29" s="419">
        <f t="shared" si="6"/>
        <v>0</v>
      </c>
      <c r="J29" s="419">
        <f t="shared" si="7"/>
        <v>0</v>
      </c>
      <c r="K29" s="438">
        <f t="shared" si="8"/>
        <v>0</v>
      </c>
      <c r="L29" s="417">
        <v>4278</v>
      </c>
      <c r="M29" s="418">
        <v>4262</v>
      </c>
      <c r="N29" s="419">
        <f t="shared" si="9"/>
        <v>16</v>
      </c>
      <c r="O29" s="419">
        <f t="shared" si="10"/>
        <v>1600</v>
      </c>
      <c r="P29" s="439">
        <f t="shared" si="11"/>
        <v>0.0016</v>
      </c>
      <c r="Q29" s="434"/>
    </row>
    <row r="30" spans="1:17" ht="24" customHeight="1">
      <c r="A30" s="606" t="s">
        <v>220</v>
      </c>
      <c r="B30" s="141"/>
      <c r="C30" s="617"/>
      <c r="D30" s="141"/>
      <c r="E30" s="79"/>
      <c r="F30" s="248"/>
      <c r="G30" s="607"/>
      <c r="H30" s="419"/>
      <c r="I30" s="419"/>
      <c r="J30" s="419"/>
      <c r="K30" s="613">
        <f>SUM(K23:K29)</f>
        <v>-0.003</v>
      </c>
      <c r="L30" s="607"/>
      <c r="M30" s="419"/>
      <c r="N30" s="419"/>
      <c r="O30" s="419"/>
      <c r="P30" s="619">
        <f>SUM(P23:P29)</f>
        <v>0.1536</v>
      </c>
      <c r="Q30" s="424"/>
    </row>
    <row r="31" spans="1:17" ht="24" customHeight="1">
      <c r="A31" s="379" t="s">
        <v>226</v>
      </c>
      <c r="B31" s="141"/>
      <c r="C31" s="617"/>
      <c r="D31" s="141"/>
      <c r="E31" s="79"/>
      <c r="F31" s="248"/>
      <c r="G31" s="607"/>
      <c r="H31" s="419"/>
      <c r="I31" s="419"/>
      <c r="J31" s="419"/>
      <c r="K31" s="618"/>
      <c r="L31" s="607"/>
      <c r="M31" s="419"/>
      <c r="N31" s="419"/>
      <c r="O31" s="419"/>
      <c r="P31" s="619"/>
      <c r="Q31" s="424"/>
    </row>
    <row r="32" spans="1:17" ht="24" customHeight="1">
      <c r="A32" s="602" t="s">
        <v>221</v>
      </c>
      <c r="B32" s="79"/>
      <c r="C32" s="484"/>
      <c r="D32" s="79"/>
      <c r="E32" s="79"/>
      <c r="F32" s="262"/>
      <c r="G32" s="607"/>
      <c r="H32" s="419"/>
      <c r="I32" s="419"/>
      <c r="J32" s="419"/>
      <c r="K32" s="438"/>
      <c r="L32" s="607"/>
      <c r="M32" s="419"/>
      <c r="N32" s="419"/>
      <c r="O32" s="419"/>
      <c r="P32" s="439"/>
      <c r="Q32" s="424"/>
    </row>
    <row r="33" spans="1:17" ht="24" customHeight="1">
      <c r="A33" s="244">
        <v>16</v>
      </c>
      <c r="B33" s="620" t="s">
        <v>222</v>
      </c>
      <c r="C33" s="617">
        <v>4902545</v>
      </c>
      <c r="D33" s="248" t="s">
        <v>12</v>
      </c>
      <c r="E33" s="247" t="s">
        <v>338</v>
      </c>
      <c r="F33" s="248">
        <v>50</v>
      </c>
      <c r="G33" s="417">
        <v>0</v>
      </c>
      <c r="H33" s="418">
        <v>0</v>
      </c>
      <c r="I33" s="419">
        <f>G33-H33</f>
        <v>0</v>
      </c>
      <c r="J33" s="419">
        <f>$F33*I33</f>
        <v>0</v>
      </c>
      <c r="K33" s="438">
        <f>J33/1000000</f>
        <v>0</v>
      </c>
      <c r="L33" s="417">
        <v>0</v>
      </c>
      <c r="M33" s="418">
        <v>0</v>
      </c>
      <c r="N33" s="419">
        <f>L33-M33</f>
        <v>0</v>
      </c>
      <c r="O33" s="419">
        <f>$F33*N33</f>
        <v>0</v>
      </c>
      <c r="P33" s="439">
        <f>O33/1000000</f>
        <v>0</v>
      </c>
      <c r="Q33" s="424"/>
    </row>
    <row r="34" spans="1:17" ht="24" customHeight="1">
      <c r="A34" s="606" t="s">
        <v>223</v>
      </c>
      <c r="B34" s="141"/>
      <c r="C34" s="621"/>
      <c r="D34" s="620"/>
      <c r="E34" s="79"/>
      <c r="F34" s="248"/>
      <c r="G34" s="94"/>
      <c r="H34" s="363"/>
      <c r="I34" s="363"/>
      <c r="J34" s="363"/>
      <c r="K34" s="610">
        <f>SUM(K33)</f>
        <v>0</v>
      </c>
      <c r="L34" s="364"/>
      <c r="M34" s="363"/>
      <c r="N34" s="363"/>
      <c r="O34" s="363"/>
      <c r="P34" s="613">
        <f>SUM(P33)</f>
        <v>0</v>
      </c>
      <c r="Q34" s="424"/>
    </row>
    <row r="35" spans="1:17" ht="19.5" customHeight="1" thickBot="1">
      <c r="A35" s="64"/>
      <c r="B35" s="65"/>
      <c r="C35" s="66"/>
      <c r="D35" s="67"/>
      <c r="E35" s="68"/>
      <c r="F35" s="68"/>
      <c r="G35" s="69"/>
      <c r="H35" s="468"/>
      <c r="I35" s="468"/>
      <c r="J35" s="468"/>
      <c r="K35" s="622"/>
      <c r="L35" s="623"/>
      <c r="M35" s="468"/>
      <c r="N35" s="468"/>
      <c r="O35" s="468"/>
      <c r="P35" s="624"/>
      <c r="Q35" s="518"/>
    </row>
    <row r="36" spans="1:16" ht="13.5" thickTop="1">
      <c r="A36" s="63"/>
      <c r="B36" s="71"/>
      <c r="C36" s="55"/>
      <c r="D36" s="57"/>
      <c r="E36" s="56"/>
      <c r="F36" s="56"/>
      <c r="G36" s="72"/>
      <c r="H36" s="578"/>
      <c r="I36" s="363"/>
      <c r="J36" s="363"/>
      <c r="K36" s="603"/>
      <c r="L36" s="578"/>
      <c r="M36" s="578"/>
      <c r="N36" s="363"/>
      <c r="O36" s="363"/>
      <c r="P36" s="625"/>
    </row>
    <row r="37" spans="1:16" ht="12.75">
      <c r="A37" s="63"/>
      <c r="B37" s="71"/>
      <c r="C37" s="55"/>
      <c r="D37" s="57"/>
      <c r="E37" s="56"/>
      <c r="F37" s="56"/>
      <c r="G37" s="72"/>
      <c r="H37" s="578"/>
      <c r="I37" s="363"/>
      <c r="J37" s="363"/>
      <c r="K37" s="603"/>
      <c r="L37" s="578"/>
      <c r="M37" s="578"/>
      <c r="N37" s="363"/>
      <c r="O37" s="363"/>
      <c r="P37" s="625"/>
    </row>
    <row r="38" spans="1:16" ht="12.75">
      <c r="A38" s="578"/>
      <c r="B38" s="462"/>
      <c r="C38" s="462"/>
      <c r="D38" s="462"/>
      <c r="E38" s="462"/>
      <c r="F38" s="462"/>
      <c r="G38" s="462"/>
      <c r="H38" s="462"/>
      <c r="I38" s="462"/>
      <c r="J38" s="462"/>
      <c r="K38" s="626"/>
      <c r="L38" s="462"/>
      <c r="M38" s="462"/>
      <c r="N38" s="462"/>
      <c r="O38" s="462"/>
      <c r="P38" s="627"/>
    </row>
    <row r="39" spans="1:16" ht="20.25">
      <c r="A39" s="157"/>
      <c r="B39" s="608" t="s">
        <v>220</v>
      </c>
      <c r="C39" s="628"/>
      <c r="D39" s="628"/>
      <c r="E39" s="628"/>
      <c r="F39" s="628"/>
      <c r="G39" s="628"/>
      <c r="H39" s="628"/>
      <c r="I39" s="628"/>
      <c r="J39" s="628"/>
      <c r="K39" s="630">
        <f>K30-K34</f>
        <v>-0.003</v>
      </c>
      <c r="L39" s="629"/>
      <c r="M39" s="629"/>
      <c r="N39" s="629"/>
      <c r="O39" s="629"/>
      <c r="P39" s="630">
        <f>P30-P34</f>
        <v>0.1536</v>
      </c>
    </row>
    <row r="40" spans="1:16" ht="20.25">
      <c r="A40" s="86"/>
      <c r="B40" s="608" t="s">
        <v>224</v>
      </c>
      <c r="C40" s="616"/>
      <c r="D40" s="616"/>
      <c r="E40" s="616"/>
      <c r="F40" s="616"/>
      <c r="G40" s="616"/>
      <c r="H40" s="616"/>
      <c r="I40" s="616"/>
      <c r="J40" s="616"/>
      <c r="K40" s="630">
        <f>K19</f>
        <v>-0.17959999999999998</v>
      </c>
      <c r="L40" s="629"/>
      <c r="M40" s="629"/>
      <c r="N40" s="629"/>
      <c r="O40" s="629"/>
      <c r="P40" s="630">
        <f>P19</f>
        <v>0.225</v>
      </c>
    </row>
    <row r="41" spans="1:16" ht="20.25">
      <c r="A41" s="86"/>
      <c r="B41" s="79"/>
      <c r="C41" s="82"/>
      <c r="D41" s="82"/>
      <c r="E41" s="82"/>
      <c r="F41" s="82"/>
      <c r="G41" s="82"/>
      <c r="H41" s="82"/>
      <c r="I41" s="82"/>
      <c r="J41" s="82"/>
      <c r="K41" s="630"/>
      <c r="L41" s="302"/>
      <c r="M41" s="631"/>
      <c r="N41" s="631"/>
      <c r="O41" s="631"/>
      <c r="P41" s="632"/>
    </row>
    <row r="42" spans="1:16" ht="3" customHeight="1">
      <c r="A42" s="86"/>
      <c r="B42" s="79"/>
      <c r="C42" s="82"/>
      <c r="D42" s="82"/>
      <c r="E42" s="82"/>
      <c r="F42" s="82"/>
      <c r="G42" s="82"/>
      <c r="H42" s="82"/>
      <c r="I42" s="82"/>
      <c r="J42" s="82"/>
      <c r="K42" s="630"/>
      <c r="L42" s="302"/>
      <c r="M42" s="631"/>
      <c r="N42" s="631"/>
      <c r="O42" s="631"/>
      <c r="P42" s="632"/>
    </row>
    <row r="43" spans="1:16" ht="23.25">
      <c r="A43" s="86"/>
      <c r="B43" s="360" t="s">
        <v>227</v>
      </c>
      <c r="C43" s="633"/>
      <c r="D43" s="3"/>
      <c r="E43" s="3"/>
      <c r="F43" s="3"/>
      <c r="G43" s="3"/>
      <c r="H43" s="3"/>
      <c r="I43" s="3"/>
      <c r="J43" s="3"/>
      <c r="K43" s="630">
        <f>SUM(K39:K42)</f>
        <v>-0.18259999999999998</v>
      </c>
      <c r="L43" s="634"/>
      <c r="M43" s="634"/>
      <c r="N43" s="634"/>
      <c r="O43" s="634"/>
      <c r="P43" s="635">
        <f>SUM(P39:P42)</f>
        <v>0.3786</v>
      </c>
    </row>
    <row r="44" ht="12.75">
      <c r="K44" s="636"/>
    </row>
    <row r="45" ht="13.5" thickBot="1">
      <c r="K45" s="636"/>
    </row>
    <row r="46" spans="1:17" ht="12.75">
      <c r="A46" s="524"/>
      <c r="B46" s="525"/>
      <c r="C46" s="525"/>
      <c r="D46" s="525"/>
      <c r="E46" s="525"/>
      <c r="F46" s="525"/>
      <c r="G46" s="525"/>
      <c r="H46" s="519"/>
      <c r="I46" s="519"/>
      <c r="J46" s="519"/>
      <c r="K46" s="519"/>
      <c r="L46" s="519"/>
      <c r="M46" s="519"/>
      <c r="N46" s="519"/>
      <c r="O46" s="519"/>
      <c r="P46" s="519"/>
      <c r="Q46" s="520"/>
    </row>
    <row r="47" spans="1:17" ht="23.25">
      <c r="A47" s="526" t="s">
        <v>319</v>
      </c>
      <c r="B47" s="527"/>
      <c r="C47" s="527"/>
      <c r="D47" s="527"/>
      <c r="E47" s="527"/>
      <c r="F47" s="527"/>
      <c r="G47" s="527"/>
      <c r="H47" s="455"/>
      <c r="I47" s="455"/>
      <c r="J47" s="455"/>
      <c r="K47" s="455"/>
      <c r="L47" s="455"/>
      <c r="M47" s="455"/>
      <c r="N47" s="455"/>
      <c r="O47" s="455"/>
      <c r="P47" s="455"/>
      <c r="Q47" s="521"/>
    </row>
    <row r="48" spans="1:17" ht="12.75">
      <c r="A48" s="528"/>
      <c r="B48" s="527"/>
      <c r="C48" s="527"/>
      <c r="D48" s="527"/>
      <c r="E48" s="527"/>
      <c r="F48" s="527"/>
      <c r="G48" s="527"/>
      <c r="H48" s="455"/>
      <c r="I48" s="455"/>
      <c r="J48" s="455"/>
      <c r="K48" s="455"/>
      <c r="L48" s="455"/>
      <c r="M48" s="455"/>
      <c r="N48" s="455"/>
      <c r="O48" s="455"/>
      <c r="P48" s="455"/>
      <c r="Q48" s="521"/>
    </row>
    <row r="49" spans="1:17" ht="18">
      <c r="A49" s="529"/>
      <c r="B49" s="530"/>
      <c r="C49" s="530"/>
      <c r="D49" s="530"/>
      <c r="E49" s="530"/>
      <c r="F49" s="530"/>
      <c r="G49" s="530"/>
      <c r="H49" s="455"/>
      <c r="I49" s="455"/>
      <c r="J49" s="517"/>
      <c r="K49" s="637" t="s">
        <v>331</v>
      </c>
      <c r="L49" s="455"/>
      <c r="M49" s="455"/>
      <c r="N49" s="455"/>
      <c r="O49" s="455"/>
      <c r="P49" s="638" t="s">
        <v>332</v>
      </c>
      <c r="Q49" s="521"/>
    </row>
    <row r="50" spans="1:17" ht="12.75">
      <c r="A50" s="532"/>
      <c r="B50" s="86"/>
      <c r="C50" s="86"/>
      <c r="D50" s="86"/>
      <c r="E50" s="86"/>
      <c r="F50" s="86"/>
      <c r="G50" s="86"/>
      <c r="H50" s="455"/>
      <c r="I50" s="455"/>
      <c r="J50" s="455"/>
      <c r="K50" s="455"/>
      <c r="L50" s="455"/>
      <c r="M50" s="455"/>
      <c r="N50" s="455"/>
      <c r="O50" s="455"/>
      <c r="P50" s="455"/>
      <c r="Q50" s="521"/>
    </row>
    <row r="51" spans="1:17" ht="12.75">
      <c r="A51" s="532"/>
      <c r="B51" s="86"/>
      <c r="C51" s="86"/>
      <c r="D51" s="86"/>
      <c r="E51" s="86"/>
      <c r="F51" s="86"/>
      <c r="G51" s="86"/>
      <c r="H51" s="455"/>
      <c r="I51" s="455"/>
      <c r="J51" s="455"/>
      <c r="K51" s="455"/>
      <c r="L51" s="455"/>
      <c r="M51" s="455"/>
      <c r="N51" s="455"/>
      <c r="O51" s="455"/>
      <c r="P51" s="455"/>
      <c r="Q51" s="521"/>
    </row>
    <row r="52" spans="1:17" ht="23.25">
      <c r="A52" s="526" t="s">
        <v>322</v>
      </c>
      <c r="B52" s="534"/>
      <c r="C52" s="534"/>
      <c r="D52" s="535"/>
      <c r="E52" s="535"/>
      <c r="F52" s="536"/>
      <c r="G52" s="535"/>
      <c r="H52" s="455"/>
      <c r="I52" s="455"/>
      <c r="J52" s="455"/>
      <c r="K52" s="639">
        <f>K43</f>
        <v>-0.18259999999999998</v>
      </c>
      <c r="L52" s="530" t="s">
        <v>320</v>
      </c>
      <c r="M52" s="455"/>
      <c r="N52" s="455"/>
      <c r="O52" s="455"/>
      <c r="P52" s="639">
        <f>P43</f>
        <v>0.3786</v>
      </c>
      <c r="Q52" s="640" t="s">
        <v>320</v>
      </c>
    </row>
    <row r="53" spans="1:17" ht="23.25">
      <c r="A53" s="641"/>
      <c r="B53" s="540"/>
      <c r="C53" s="540"/>
      <c r="D53" s="527"/>
      <c r="E53" s="527"/>
      <c r="F53" s="541"/>
      <c r="G53" s="527"/>
      <c r="H53" s="455"/>
      <c r="I53" s="455"/>
      <c r="J53" s="455"/>
      <c r="K53" s="634"/>
      <c r="L53" s="590"/>
      <c r="M53" s="455"/>
      <c r="N53" s="455"/>
      <c r="O53" s="455"/>
      <c r="P53" s="634"/>
      <c r="Q53" s="642"/>
    </row>
    <row r="54" spans="1:17" ht="23.25">
      <c r="A54" s="643" t="s">
        <v>321</v>
      </c>
      <c r="B54" s="39"/>
      <c r="C54" s="39"/>
      <c r="D54" s="527"/>
      <c r="E54" s="527"/>
      <c r="F54" s="544"/>
      <c r="G54" s="535"/>
      <c r="H54" s="455"/>
      <c r="I54" s="455"/>
      <c r="J54" s="455"/>
      <c r="K54" s="639">
        <f>'STEPPED UP GENCO'!K43</f>
        <v>0.004187784600000003</v>
      </c>
      <c r="L54" s="530" t="s">
        <v>320</v>
      </c>
      <c r="M54" s="455"/>
      <c r="N54" s="455"/>
      <c r="O54" s="455"/>
      <c r="P54" s="639">
        <f>'STEPPED UP GENCO'!P43</f>
        <v>-1.1092000000000002E-05</v>
      </c>
      <c r="Q54" s="640" t="s">
        <v>320</v>
      </c>
    </row>
    <row r="55" spans="1:17" ht="6.75" customHeight="1">
      <c r="A55" s="545"/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521"/>
    </row>
    <row r="56" spans="1:17" ht="6.75" customHeight="1">
      <c r="A56" s="545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521"/>
    </row>
    <row r="57" spans="1:17" ht="6.75" customHeight="1">
      <c r="A57" s="545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521"/>
    </row>
    <row r="58" spans="1:17" ht="26.25" customHeight="1">
      <c r="A58" s="545"/>
      <c r="B58" s="455"/>
      <c r="C58" s="455"/>
      <c r="D58" s="455"/>
      <c r="E58" s="455"/>
      <c r="F58" s="455"/>
      <c r="G58" s="455"/>
      <c r="H58" s="534"/>
      <c r="I58" s="534"/>
      <c r="J58" s="644" t="s">
        <v>323</v>
      </c>
      <c r="K58" s="639">
        <f>SUM(K52:K57)</f>
        <v>-0.1784122154</v>
      </c>
      <c r="L58" s="645" t="s">
        <v>320</v>
      </c>
      <c r="M58" s="270"/>
      <c r="N58" s="270"/>
      <c r="O58" s="270"/>
      <c r="P58" s="639">
        <f>SUM(P52:P57)</f>
        <v>0.378588908</v>
      </c>
      <c r="Q58" s="645" t="s">
        <v>320</v>
      </c>
    </row>
    <row r="59" spans="1:17" ht="3" customHeight="1" thickBot="1">
      <c r="A59" s="546"/>
      <c r="B59" s="522"/>
      <c r="C59" s="522"/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8.0039062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672" t="s">
        <v>231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</row>
    <row r="2" spans="1:17" ht="12.75">
      <c r="A2" s="674" t="s">
        <v>232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844" t="str">
        <f>NDPL!Q1</f>
        <v>JANUARY-2019</v>
      </c>
      <c r="Q2" s="844"/>
    </row>
    <row r="3" spans="1:17" ht="12.75">
      <c r="A3" s="674" t="s">
        <v>440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</row>
    <row r="4" spans="1:17" ht="13.5" thickBot="1">
      <c r="A4" s="673"/>
      <c r="B4" s="673"/>
      <c r="C4" s="673"/>
      <c r="D4" s="673"/>
      <c r="E4" s="673"/>
      <c r="F4" s="673"/>
      <c r="G4" s="675"/>
      <c r="H4" s="675"/>
      <c r="I4" s="676" t="s">
        <v>387</v>
      </c>
      <c r="J4" s="675"/>
      <c r="K4" s="675"/>
      <c r="L4" s="675"/>
      <c r="M4" s="675"/>
      <c r="N4" s="676" t="s">
        <v>388</v>
      </c>
      <c r="O4" s="675"/>
      <c r="P4" s="675"/>
      <c r="Q4" s="673"/>
    </row>
    <row r="5" spans="1:17" s="736" customFormat="1" ht="46.5" thickBot="1" thickTop="1">
      <c r="A5" s="732" t="s">
        <v>8</v>
      </c>
      <c r="B5" s="734" t="s">
        <v>9</v>
      </c>
      <c r="C5" s="733" t="s">
        <v>1</v>
      </c>
      <c r="D5" s="733" t="s">
        <v>2</v>
      </c>
      <c r="E5" s="733" t="s">
        <v>3</v>
      </c>
      <c r="F5" s="733" t="s">
        <v>10</v>
      </c>
      <c r="G5" s="732" t="str">
        <f>NDPL!G5</f>
        <v>FINAL READING 31/01/2019</v>
      </c>
      <c r="H5" s="733" t="str">
        <f>NDPL!H5</f>
        <v>INTIAL READING 01/01/2019</v>
      </c>
      <c r="I5" s="733" t="s">
        <v>4</v>
      </c>
      <c r="J5" s="733" t="s">
        <v>5</v>
      </c>
      <c r="K5" s="733" t="s">
        <v>6</v>
      </c>
      <c r="L5" s="732" t="str">
        <f>NDPL!G5</f>
        <v>FINAL READING 31/01/2019</v>
      </c>
      <c r="M5" s="733" t="str">
        <f>NDPL!H5</f>
        <v>INTIAL READING 01/01/2019</v>
      </c>
      <c r="N5" s="733" t="s">
        <v>4</v>
      </c>
      <c r="O5" s="733" t="s">
        <v>5</v>
      </c>
      <c r="P5" s="733" t="s">
        <v>6</v>
      </c>
      <c r="Q5" s="735" t="s">
        <v>301</v>
      </c>
    </row>
    <row r="6" spans="1:17" ht="14.25" thickBot="1" thickTop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</row>
    <row r="7" spans="1:17" ht="13.5" thickTop="1">
      <c r="A7" s="677" t="s">
        <v>439</v>
      </c>
      <c r="B7" s="678"/>
      <c r="C7" s="679"/>
      <c r="D7" s="679"/>
      <c r="E7" s="679"/>
      <c r="F7" s="679"/>
      <c r="G7" s="680"/>
      <c r="H7" s="681"/>
      <c r="I7" s="681"/>
      <c r="J7" s="681"/>
      <c r="K7" s="682"/>
      <c r="L7" s="683"/>
      <c r="M7" s="679"/>
      <c r="N7" s="681"/>
      <c r="O7" s="681"/>
      <c r="P7" s="684"/>
      <c r="Q7" s="685"/>
    </row>
    <row r="8" spans="1:17" ht="12.75">
      <c r="A8" s="686" t="s">
        <v>209</v>
      </c>
      <c r="B8" s="673"/>
      <c r="C8" s="673"/>
      <c r="D8" s="673"/>
      <c r="E8" s="673"/>
      <c r="F8" s="673"/>
      <c r="G8" s="687"/>
      <c r="H8" s="688"/>
      <c r="I8" s="689"/>
      <c r="J8" s="689"/>
      <c r="K8" s="690"/>
      <c r="L8" s="691"/>
      <c r="M8" s="689"/>
      <c r="N8" s="689"/>
      <c r="O8" s="689"/>
      <c r="P8" s="692"/>
      <c r="Q8" s="452"/>
    </row>
    <row r="9" spans="1:17" ht="12.75">
      <c r="A9" s="693" t="s">
        <v>441</v>
      </c>
      <c r="B9" s="673"/>
      <c r="C9" s="673"/>
      <c r="D9" s="673"/>
      <c r="E9" s="673"/>
      <c r="F9" s="673"/>
      <c r="G9" s="687"/>
      <c r="H9" s="688"/>
      <c r="I9" s="689"/>
      <c r="J9" s="689"/>
      <c r="K9" s="690"/>
      <c r="L9" s="691"/>
      <c r="M9" s="689"/>
      <c r="N9" s="689"/>
      <c r="O9" s="689"/>
      <c r="P9" s="692"/>
      <c r="Q9" s="452"/>
    </row>
    <row r="10" spans="1:17" s="421" customFormat="1" ht="12.75">
      <c r="A10" s="694">
        <v>1</v>
      </c>
      <c r="B10" s="696" t="s">
        <v>466</v>
      </c>
      <c r="C10" s="695">
        <v>4864952</v>
      </c>
      <c r="D10" s="729" t="s">
        <v>12</v>
      </c>
      <c r="E10" s="730" t="s">
        <v>338</v>
      </c>
      <c r="F10" s="695">
        <v>625</v>
      </c>
      <c r="G10" s="694">
        <v>995712</v>
      </c>
      <c r="H10" s="49">
        <v>996150</v>
      </c>
      <c r="I10" s="689">
        <f>G10-H10</f>
        <v>-438</v>
      </c>
      <c r="J10" s="689">
        <f>$F10*I10</f>
        <v>-273750</v>
      </c>
      <c r="K10" s="731">
        <f>J10/1000000</f>
        <v>-0.27375</v>
      </c>
      <c r="L10" s="694">
        <v>999990</v>
      </c>
      <c r="M10" s="49">
        <v>999990</v>
      </c>
      <c r="N10" s="689">
        <f>L10-M10</f>
        <v>0</v>
      </c>
      <c r="O10" s="689">
        <f>$F10*N10</f>
        <v>0</v>
      </c>
      <c r="P10" s="692">
        <f>O10/1000000</f>
        <v>0</v>
      </c>
      <c r="Q10" s="452"/>
    </row>
    <row r="11" spans="1:17" s="421" customFormat="1" ht="12.75">
      <c r="A11" s="694">
        <v>2</v>
      </c>
      <c r="B11" s="696" t="s">
        <v>467</v>
      </c>
      <c r="C11" s="695">
        <v>5129958</v>
      </c>
      <c r="D11" s="729" t="s">
        <v>12</v>
      </c>
      <c r="E11" s="730" t="s">
        <v>338</v>
      </c>
      <c r="F11" s="695">
        <v>625</v>
      </c>
      <c r="G11" s="694">
        <v>998571</v>
      </c>
      <c r="H11" s="49">
        <v>999010</v>
      </c>
      <c r="I11" s="689">
        <f>G11-H11</f>
        <v>-439</v>
      </c>
      <c r="J11" s="689">
        <f>$F11*I11</f>
        <v>-274375</v>
      </c>
      <c r="K11" s="731">
        <f>J11/1000000</f>
        <v>-0.274375</v>
      </c>
      <c r="L11" s="694">
        <v>999883</v>
      </c>
      <c r="M11" s="49">
        <v>999883</v>
      </c>
      <c r="N11" s="689">
        <f>L11-M11</f>
        <v>0</v>
      </c>
      <c r="O11" s="689">
        <f>$F11*N11</f>
        <v>0</v>
      </c>
      <c r="P11" s="692">
        <f>O11/1000000</f>
        <v>0</v>
      </c>
      <c r="Q11" s="452"/>
    </row>
    <row r="12" spans="1:17" ht="12.75">
      <c r="A12" s="686" t="s">
        <v>116</v>
      </c>
      <c r="B12" s="686"/>
      <c r="C12" s="695"/>
      <c r="D12" s="729"/>
      <c r="E12" s="730"/>
      <c r="F12" s="695"/>
      <c r="G12" s="694"/>
      <c r="H12" s="49"/>
      <c r="I12" s="689"/>
      <c r="J12" s="689"/>
      <c r="K12" s="731"/>
      <c r="L12" s="694"/>
      <c r="M12" s="49"/>
      <c r="N12" s="689"/>
      <c r="O12" s="689"/>
      <c r="P12" s="692"/>
      <c r="Q12" s="452"/>
    </row>
    <row r="13" spans="1:17" s="421" customFormat="1" ht="12.75">
      <c r="A13" s="694">
        <v>1</v>
      </c>
      <c r="B13" s="696" t="s">
        <v>466</v>
      </c>
      <c r="C13" s="695">
        <v>5295160</v>
      </c>
      <c r="D13" s="729" t="s">
        <v>12</v>
      </c>
      <c r="E13" s="730" t="s">
        <v>338</v>
      </c>
      <c r="F13" s="695">
        <v>400</v>
      </c>
      <c r="G13" s="694">
        <v>996820</v>
      </c>
      <c r="H13" s="49">
        <v>996801</v>
      </c>
      <c r="I13" s="689">
        <f>G13-H13</f>
        <v>19</v>
      </c>
      <c r="J13" s="689">
        <f>$F13*I13</f>
        <v>7600</v>
      </c>
      <c r="K13" s="731">
        <f>J13/1000000</f>
        <v>0.0076</v>
      </c>
      <c r="L13" s="694">
        <v>999896</v>
      </c>
      <c r="M13" s="49">
        <v>999896</v>
      </c>
      <c r="N13" s="689">
        <f>L13-M13</f>
        <v>0</v>
      </c>
      <c r="O13" s="689">
        <f>$F13*N13</f>
        <v>0</v>
      </c>
      <c r="P13" s="692">
        <f>O13/1000000</f>
        <v>0</v>
      </c>
      <c r="Q13" s="452"/>
    </row>
    <row r="14" spans="1:18" s="15" customFormat="1" ht="15.75" thickBot="1">
      <c r="A14" s="697"/>
      <c r="B14" s="698" t="s">
        <v>224</v>
      </c>
      <c r="C14" s="699"/>
      <c r="D14" s="700"/>
      <c r="E14" s="699"/>
      <c r="F14" s="701"/>
      <c r="G14" s="702"/>
      <c r="H14" s="703"/>
      <c r="I14" s="703"/>
      <c r="J14" s="703"/>
      <c r="K14" s="760">
        <f>SUM(K10:K13)</f>
        <v>-0.5405249999999999</v>
      </c>
      <c r="L14" s="702"/>
      <c r="M14" s="703"/>
      <c r="N14" s="703"/>
      <c r="O14" s="703"/>
      <c r="P14" s="760">
        <f>SUM(P10:P13)</f>
        <v>0</v>
      </c>
      <c r="Q14" s="704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28">
      <selection activeCell="K30" sqref="K30"/>
    </sheetView>
  </sheetViews>
  <sheetFormatPr defaultColWidth="9.140625" defaultRowHeight="12.75"/>
  <cols>
    <col min="1" max="1" width="5.140625" style="421" customWidth="1"/>
    <col min="2" max="2" width="36.8515625" style="421" customWidth="1"/>
    <col min="3" max="3" width="14.8515625" style="421" bestFit="1" customWidth="1"/>
    <col min="4" max="4" width="9.8515625" style="421" customWidth="1"/>
    <col min="5" max="5" width="16.8515625" style="421" customWidth="1"/>
    <col min="6" max="6" width="11.421875" style="421" customWidth="1"/>
    <col min="7" max="7" width="13.421875" style="421" customWidth="1"/>
    <col min="8" max="8" width="13.8515625" style="421" customWidth="1"/>
    <col min="9" max="9" width="11.00390625" style="421" customWidth="1"/>
    <col min="10" max="10" width="11.28125" style="421" customWidth="1"/>
    <col min="11" max="11" width="15.28125" style="421" customWidth="1"/>
    <col min="12" max="12" width="14.00390625" style="421" customWidth="1"/>
    <col min="13" max="13" width="13.00390625" style="421" customWidth="1"/>
    <col min="14" max="14" width="11.140625" style="421" customWidth="1"/>
    <col min="15" max="15" width="13.00390625" style="421" customWidth="1"/>
    <col min="16" max="16" width="14.7109375" style="421" customWidth="1"/>
    <col min="17" max="17" width="20.00390625" style="421" customWidth="1"/>
    <col min="18" max="16384" width="9.140625" style="421" customWidth="1"/>
  </cols>
  <sheetData>
    <row r="1" ht="26.25">
      <c r="A1" s="1" t="s">
        <v>231</v>
      </c>
    </row>
    <row r="2" spans="1:17" ht="16.5" customHeight="1">
      <c r="A2" s="280" t="s">
        <v>232</v>
      </c>
      <c r="P2" s="646" t="str">
        <f>NDPL!Q1</f>
        <v>JANUARY-2019</v>
      </c>
      <c r="Q2" s="647"/>
    </row>
    <row r="3" spans="1:8" ht="23.25">
      <c r="A3" s="171" t="s">
        <v>279</v>
      </c>
      <c r="H3" s="498"/>
    </row>
    <row r="4" spans="1:16" ht="24" thickBot="1">
      <c r="A4" s="3"/>
      <c r="G4" s="455"/>
      <c r="H4" s="455"/>
      <c r="I4" s="40" t="s">
        <v>387</v>
      </c>
      <c r="J4" s="455"/>
      <c r="K4" s="455"/>
      <c r="L4" s="455"/>
      <c r="M4" s="455"/>
      <c r="N4" s="40" t="s">
        <v>388</v>
      </c>
      <c r="O4" s="455"/>
      <c r="P4" s="455"/>
    </row>
    <row r="5" spans="1:17" ht="43.5" customHeight="1" thickBot="1" thickTop="1">
      <c r="A5" s="499" t="s">
        <v>8</v>
      </c>
      <c r="B5" s="476" t="s">
        <v>9</v>
      </c>
      <c r="C5" s="477" t="s">
        <v>1</v>
      </c>
      <c r="D5" s="477" t="s">
        <v>2</v>
      </c>
      <c r="E5" s="477" t="s">
        <v>3</v>
      </c>
      <c r="F5" s="477" t="s">
        <v>10</v>
      </c>
      <c r="G5" s="475" t="str">
        <f>NDPL!G5</f>
        <v>FINAL READING 31/01/2019</v>
      </c>
      <c r="H5" s="477" t="str">
        <f>NDPL!H5</f>
        <v>INTIAL READING 01/01/2019</v>
      </c>
      <c r="I5" s="477" t="s">
        <v>4</v>
      </c>
      <c r="J5" s="477" t="s">
        <v>5</v>
      </c>
      <c r="K5" s="500" t="s">
        <v>6</v>
      </c>
      <c r="L5" s="475" t="str">
        <f>NDPL!G5</f>
        <v>FINAL READING 31/01/2019</v>
      </c>
      <c r="M5" s="477" t="str">
        <f>NDPL!H5</f>
        <v>INTIAL READING 01/01/2019</v>
      </c>
      <c r="N5" s="477" t="s">
        <v>4</v>
      </c>
      <c r="O5" s="477" t="s">
        <v>5</v>
      </c>
      <c r="P5" s="500" t="s">
        <v>6</v>
      </c>
      <c r="Q5" s="500" t="s">
        <v>301</v>
      </c>
    </row>
    <row r="6" ht="14.25" thickBot="1" thickTop="1"/>
    <row r="7" spans="1:17" ht="19.5" customHeight="1" thickTop="1">
      <c r="A7" s="263"/>
      <c r="B7" s="264" t="s">
        <v>246</v>
      </c>
      <c r="C7" s="265"/>
      <c r="D7" s="265"/>
      <c r="E7" s="265"/>
      <c r="F7" s="266"/>
      <c r="G7" s="87"/>
      <c r="H7" s="81"/>
      <c r="I7" s="81"/>
      <c r="J7" s="81"/>
      <c r="K7" s="84"/>
      <c r="L7" s="89"/>
      <c r="M7" s="431"/>
      <c r="N7" s="431"/>
      <c r="O7" s="431"/>
      <c r="P7" s="559"/>
      <c r="Q7" s="507"/>
    </row>
    <row r="8" spans="1:17" ht="19.5" customHeight="1">
      <c r="A8" s="244"/>
      <c r="B8" s="267" t="s">
        <v>247</v>
      </c>
      <c r="C8" s="268"/>
      <c r="D8" s="268"/>
      <c r="E8" s="268"/>
      <c r="F8" s="269"/>
      <c r="G8" s="32"/>
      <c r="H8" s="38"/>
      <c r="I8" s="38"/>
      <c r="J8" s="38"/>
      <c r="K8" s="36"/>
      <c r="L8" s="90"/>
      <c r="M8" s="455"/>
      <c r="N8" s="455"/>
      <c r="O8" s="455"/>
      <c r="P8" s="648"/>
      <c r="Q8" s="424"/>
    </row>
    <row r="9" spans="1:17" ht="19.5" customHeight="1">
      <c r="A9" s="244">
        <v>1</v>
      </c>
      <c r="B9" s="270" t="s">
        <v>248</v>
      </c>
      <c r="C9" s="268">
        <v>4864817</v>
      </c>
      <c r="D9" s="254" t="s">
        <v>12</v>
      </c>
      <c r="E9" s="86" t="s">
        <v>338</v>
      </c>
      <c r="F9" s="269">
        <v>100</v>
      </c>
      <c r="G9" s="417">
        <v>964366</v>
      </c>
      <c r="H9" s="268">
        <v>965262</v>
      </c>
      <c r="I9" s="420">
        <f>G9-H9</f>
        <v>-896</v>
      </c>
      <c r="J9" s="420">
        <f>$F9*I9</f>
        <v>-89600</v>
      </c>
      <c r="K9" s="463">
        <f>J9/1000000</f>
        <v>-0.0896</v>
      </c>
      <c r="L9" s="417">
        <v>2000</v>
      </c>
      <c r="M9" s="268">
        <v>2000</v>
      </c>
      <c r="N9" s="420">
        <f>L9-M9</f>
        <v>0</v>
      </c>
      <c r="O9" s="420">
        <f>$F9*N9</f>
        <v>0</v>
      </c>
      <c r="P9" s="463">
        <f>O9/1000000</f>
        <v>0</v>
      </c>
      <c r="Q9" s="435"/>
    </row>
    <row r="10" spans="1:17" ht="19.5" customHeight="1">
      <c r="A10" s="244">
        <v>2</v>
      </c>
      <c r="B10" s="270" t="s">
        <v>249</v>
      </c>
      <c r="C10" s="268">
        <v>4864794</v>
      </c>
      <c r="D10" s="254" t="s">
        <v>12</v>
      </c>
      <c r="E10" s="86" t="s">
        <v>338</v>
      </c>
      <c r="F10" s="269">
        <v>100</v>
      </c>
      <c r="G10" s="417">
        <v>74485</v>
      </c>
      <c r="H10" s="268">
        <v>77292</v>
      </c>
      <c r="I10" s="420">
        <f>G10-H10</f>
        <v>-2807</v>
      </c>
      <c r="J10" s="420">
        <f>$F10*I10</f>
        <v>-280700</v>
      </c>
      <c r="K10" s="463">
        <f>J10/1000000</f>
        <v>-0.2807</v>
      </c>
      <c r="L10" s="417">
        <v>5721</v>
      </c>
      <c r="M10" s="268">
        <v>5721</v>
      </c>
      <c r="N10" s="420">
        <f>L10-M10</f>
        <v>0</v>
      </c>
      <c r="O10" s="420">
        <f>$F10*N10</f>
        <v>0</v>
      </c>
      <c r="P10" s="463">
        <f>O10/1000000</f>
        <v>0</v>
      </c>
      <c r="Q10" s="424"/>
    </row>
    <row r="11" spans="1:17" ht="19.5" customHeight="1">
      <c r="A11" s="244">
        <v>3</v>
      </c>
      <c r="B11" s="270" t="s">
        <v>250</v>
      </c>
      <c r="C11" s="268">
        <v>4864896</v>
      </c>
      <c r="D11" s="254" t="s">
        <v>12</v>
      </c>
      <c r="E11" s="86" t="s">
        <v>338</v>
      </c>
      <c r="F11" s="269">
        <v>500</v>
      </c>
      <c r="G11" s="417">
        <v>14799</v>
      </c>
      <c r="H11" s="268">
        <v>13886</v>
      </c>
      <c r="I11" s="420">
        <f>G11-H11</f>
        <v>913</v>
      </c>
      <c r="J11" s="420">
        <f>$F11*I11</f>
        <v>456500</v>
      </c>
      <c r="K11" s="463">
        <f>J11/1000000</f>
        <v>0.4565</v>
      </c>
      <c r="L11" s="417">
        <v>2766</v>
      </c>
      <c r="M11" s="268">
        <v>2766</v>
      </c>
      <c r="N11" s="420">
        <f>L11-M11</f>
        <v>0</v>
      </c>
      <c r="O11" s="420">
        <f>$F11*N11</f>
        <v>0</v>
      </c>
      <c r="P11" s="463">
        <f>O11/1000000</f>
        <v>0</v>
      </c>
      <c r="Q11" s="424"/>
    </row>
    <row r="12" spans="1:17" ht="19.5" customHeight="1">
      <c r="A12" s="244">
        <v>4</v>
      </c>
      <c r="B12" s="270" t="s">
        <v>251</v>
      </c>
      <c r="C12" s="268">
        <v>4864863</v>
      </c>
      <c r="D12" s="254" t="s">
        <v>12</v>
      </c>
      <c r="E12" s="86" t="s">
        <v>338</v>
      </c>
      <c r="F12" s="661">
        <v>937.5</v>
      </c>
      <c r="G12" s="417">
        <v>999640</v>
      </c>
      <c r="H12" s="268">
        <v>999742</v>
      </c>
      <c r="I12" s="420">
        <f>G12-H12</f>
        <v>-102</v>
      </c>
      <c r="J12" s="420">
        <f>$F12*I12</f>
        <v>-95625</v>
      </c>
      <c r="K12" s="463">
        <f>J12/1000000</f>
        <v>-0.095625</v>
      </c>
      <c r="L12" s="417">
        <v>106</v>
      </c>
      <c r="M12" s="268">
        <v>106</v>
      </c>
      <c r="N12" s="420">
        <f>L12-M12</f>
        <v>0</v>
      </c>
      <c r="O12" s="420">
        <f>$F12*N12</f>
        <v>0</v>
      </c>
      <c r="P12" s="463">
        <f>O12/1000000</f>
        <v>0</v>
      </c>
      <c r="Q12" s="662"/>
    </row>
    <row r="13" spans="1:17" ht="19.5" customHeight="1">
      <c r="A13" s="244"/>
      <c r="B13" s="267" t="s">
        <v>252</v>
      </c>
      <c r="C13" s="268"/>
      <c r="D13" s="254"/>
      <c r="E13" s="75"/>
      <c r="F13" s="269"/>
      <c r="G13" s="245"/>
      <c r="H13" s="260"/>
      <c r="I13" s="260"/>
      <c r="J13" s="260"/>
      <c r="K13" s="275"/>
      <c r="L13" s="281"/>
      <c r="M13" s="260"/>
      <c r="N13" s="260"/>
      <c r="O13" s="260"/>
      <c r="P13" s="466"/>
      <c r="Q13" s="424"/>
    </row>
    <row r="14" spans="1:17" ht="19.5" customHeight="1">
      <c r="A14" s="244"/>
      <c r="B14" s="267"/>
      <c r="C14" s="268"/>
      <c r="D14" s="254"/>
      <c r="E14" s="75"/>
      <c r="F14" s="269"/>
      <c r="G14" s="245"/>
      <c r="H14" s="260"/>
      <c r="I14" s="260"/>
      <c r="J14" s="260"/>
      <c r="K14" s="275"/>
      <c r="L14" s="281"/>
      <c r="M14" s="260"/>
      <c r="N14" s="260"/>
      <c r="O14" s="260"/>
      <c r="P14" s="466"/>
      <c r="Q14" s="424"/>
    </row>
    <row r="15" spans="1:17" ht="19.5" customHeight="1">
      <c r="A15" s="244">
        <v>5</v>
      </c>
      <c r="B15" s="270" t="s">
        <v>253</v>
      </c>
      <c r="C15" s="268">
        <v>5128406</v>
      </c>
      <c r="D15" s="254" t="s">
        <v>12</v>
      </c>
      <c r="E15" s="86" t="s">
        <v>338</v>
      </c>
      <c r="F15" s="269">
        <v>-500</v>
      </c>
      <c r="G15" s="417">
        <v>996025</v>
      </c>
      <c r="H15" s="268">
        <v>996025</v>
      </c>
      <c r="I15" s="420">
        <f>G15-H15</f>
        <v>0</v>
      </c>
      <c r="J15" s="420">
        <f>$F15*I15</f>
        <v>0</v>
      </c>
      <c r="K15" s="463">
        <f>J15/1000000</f>
        <v>0</v>
      </c>
      <c r="L15" s="417">
        <v>999839</v>
      </c>
      <c r="M15" s="268">
        <v>999839</v>
      </c>
      <c r="N15" s="420">
        <f>L15-M15</f>
        <v>0</v>
      </c>
      <c r="O15" s="420">
        <f>$F15*N15</f>
        <v>0</v>
      </c>
      <c r="P15" s="463">
        <f>O15/1000000</f>
        <v>0</v>
      </c>
      <c r="Q15" s="424"/>
    </row>
    <row r="16" spans="1:17" ht="19.5" customHeight="1">
      <c r="A16" s="244">
        <v>6</v>
      </c>
      <c r="B16" s="270" t="s">
        <v>254</v>
      </c>
      <c r="C16" s="268">
        <v>4864851</v>
      </c>
      <c r="D16" s="254" t="s">
        <v>12</v>
      </c>
      <c r="E16" s="86" t="s">
        <v>338</v>
      </c>
      <c r="F16" s="269">
        <v>-500</v>
      </c>
      <c r="G16" s="417">
        <v>998867</v>
      </c>
      <c r="H16" s="268">
        <v>999806</v>
      </c>
      <c r="I16" s="420">
        <f>G16-H16</f>
        <v>-939</v>
      </c>
      <c r="J16" s="420">
        <f>$F16*I16</f>
        <v>469500</v>
      </c>
      <c r="K16" s="463">
        <f>J16/1000000</f>
        <v>0.4695</v>
      </c>
      <c r="L16" s="417">
        <v>0</v>
      </c>
      <c r="M16" s="268">
        <v>0</v>
      </c>
      <c r="N16" s="420">
        <f>L16-M16</f>
        <v>0</v>
      </c>
      <c r="O16" s="420">
        <f>$F16*N16</f>
        <v>0</v>
      </c>
      <c r="P16" s="463">
        <f>O16/1000000</f>
        <v>0</v>
      </c>
      <c r="Q16" s="424"/>
    </row>
    <row r="17" spans="1:17" ht="19.5" customHeight="1">
      <c r="A17" s="244">
        <v>7</v>
      </c>
      <c r="B17" s="270" t="s">
        <v>269</v>
      </c>
      <c r="C17" s="268">
        <v>4902559</v>
      </c>
      <c r="D17" s="254" t="s">
        <v>12</v>
      </c>
      <c r="E17" s="86" t="s">
        <v>338</v>
      </c>
      <c r="F17" s="269">
        <v>300</v>
      </c>
      <c r="G17" s="417">
        <v>74</v>
      </c>
      <c r="H17" s="268">
        <v>74</v>
      </c>
      <c r="I17" s="420">
        <f>G17-H17</f>
        <v>0</v>
      </c>
      <c r="J17" s="420">
        <f>$F17*I17</f>
        <v>0</v>
      </c>
      <c r="K17" s="463">
        <f>J17/1000000</f>
        <v>0</v>
      </c>
      <c r="L17" s="417">
        <v>999900</v>
      </c>
      <c r="M17" s="268">
        <v>999900</v>
      </c>
      <c r="N17" s="420">
        <f>L17-M17</f>
        <v>0</v>
      </c>
      <c r="O17" s="420">
        <f>$F17*N17</f>
        <v>0</v>
      </c>
      <c r="P17" s="463">
        <f>O17/1000000</f>
        <v>0</v>
      </c>
      <c r="Q17" s="424"/>
    </row>
    <row r="18" spans="1:17" ht="19.5" customHeight="1">
      <c r="A18" s="244"/>
      <c r="B18" s="267"/>
      <c r="C18" s="268"/>
      <c r="D18" s="254"/>
      <c r="E18" s="86"/>
      <c r="F18" s="269"/>
      <c r="G18" s="85"/>
      <c r="H18" s="75"/>
      <c r="I18" s="38"/>
      <c r="J18" s="38"/>
      <c r="K18" s="88"/>
      <c r="L18" s="282"/>
      <c r="M18" s="456"/>
      <c r="N18" s="456"/>
      <c r="O18" s="456"/>
      <c r="P18" s="457"/>
      <c r="Q18" s="424"/>
    </row>
    <row r="19" spans="1:17" ht="19.5" customHeight="1">
      <c r="A19" s="244"/>
      <c r="B19" s="270"/>
      <c r="C19" s="268"/>
      <c r="D19" s="254"/>
      <c r="E19" s="86"/>
      <c r="F19" s="269"/>
      <c r="G19" s="85"/>
      <c r="H19" s="75"/>
      <c r="I19" s="38"/>
      <c r="J19" s="38"/>
      <c r="K19" s="88"/>
      <c r="L19" s="282"/>
      <c r="M19" s="456"/>
      <c r="N19" s="456"/>
      <c r="O19" s="456"/>
      <c r="P19" s="457"/>
      <c r="Q19" s="424"/>
    </row>
    <row r="20" spans="1:17" ht="19.5" customHeight="1">
      <c r="A20" s="244"/>
      <c r="B20" s="267" t="s">
        <v>255</v>
      </c>
      <c r="C20" s="268"/>
      <c r="D20" s="254"/>
      <c r="E20" s="86"/>
      <c r="F20" s="271"/>
      <c r="G20" s="85"/>
      <c r="H20" s="75"/>
      <c r="I20" s="35"/>
      <c r="J20" s="39"/>
      <c r="K20" s="277">
        <f>SUM(K9:K19)</f>
        <v>0.46007499999999996</v>
      </c>
      <c r="L20" s="283"/>
      <c r="M20" s="260"/>
      <c r="N20" s="260"/>
      <c r="O20" s="260"/>
      <c r="P20" s="278">
        <f>SUM(P9:P19)</f>
        <v>0</v>
      </c>
      <c r="Q20" s="424"/>
    </row>
    <row r="21" spans="1:17" ht="19.5" customHeight="1">
      <c r="A21" s="244"/>
      <c r="B21" s="267" t="s">
        <v>256</v>
      </c>
      <c r="C21" s="268"/>
      <c r="D21" s="254"/>
      <c r="E21" s="86"/>
      <c r="F21" s="271"/>
      <c r="G21" s="85"/>
      <c r="H21" s="75"/>
      <c r="I21" s="35"/>
      <c r="J21" s="35"/>
      <c r="K21" s="88"/>
      <c r="L21" s="282"/>
      <c r="M21" s="456"/>
      <c r="N21" s="456"/>
      <c r="O21" s="456"/>
      <c r="P21" s="457"/>
      <c r="Q21" s="424"/>
    </row>
    <row r="22" spans="1:17" ht="19.5" customHeight="1">
      <c r="A22" s="244"/>
      <c r="B22" s="267" t="s">
        <v>257</v>
      </c>
      <c r="C22" s="268"/>
      <c r="D22" s="254"/>
      <c r="E22" s="86"/>
      <c r="F22" s="271"/>
      <c r="G22" s="85"/>
      <c r="H22" s="75"/>
      <c r="I22" s="35"/>
      <c r="J22" s="35"/>
      <c r="K22" s="88"/>
      <c r="L22" s="282"/>
      <c r="M22" s="456"/>
      <c r="N22" s="456"/>
      <c r="O22" s="456"/>
      <c r="P22" s="457"/>
      <c r="Q22" s="424"/>
    </row>
    <row r="23" spans="1:17" ht="19.5" customHeight="1">
      <c r="A23" s="244">
        <v>8</v>
      </c>
      <c r="B23" s="270" t="s">
        <v>258</v>
      </c>
      <c r="C23" s="268">
        <v>4864796</v>
      </c>
      <c r="D23" s="254" t="s">
        <v>12</v>
      </c>
      <c r="E23" s="86" t="s">
        <v>338</v>
      </c>
      <c r="F23" s="269">
        <v>200</v>
      </c>
      <c r="G23" s="417">
        <v>981496</v>
      </c>
      <c r="H23" s="268">
        <v>981335</v>
      </c>
      <c r="I23" s="420">
        <f>G23-H23</f>
        <v>161</v>
      </c>
      <c r="J23" s="420">
        <f>$F23*I23</f>
        <v>32200</v>
      </c>
      <c r="K23" s="463">
        <f>J23/1000000</f>
        <v>0.0322</v>
      </c>
      <c r="L23" s="417">
        <v>23</v>
      </c>
      <c r="M23" s="268">
        <v>23</v>
      </c>
      <c r="N23" s="420">
        <f>L23-M23</f>
        <v>0</v>
      </c>
      <c r="O23" s="420">
        <f>$F23*N23</f>
        <v>0</v>
      </c>
      <c r="P23" s="463">
        <f>O23/1000000</f>
        <v>0</v>
      </c>
      <c r="Q23" s="435"/>
    </row>
    <row r="24" spans="1:17" ht="21" customHeight="1">
      <c r="A24" s="244">
        <v>9</v>
      </c>
      <c r="B24" s="270" t="s">
        <v>259</v>
      </c>
      <c r="C24" s="268">
        <v>5128407</v>
      </c>
      <c r="D24" s="254" t="s">
        <v>12</v>
      </c>
      <c r="E24" s="86" t="s">
        <v>338</v>
      </c>
      <c r="F24" s="269">
        <v>937.5</v>
      </c>
      <c r="G24" s="417">
        <v>992045</v>
      </c>
      <c r="H24" s="268">
        <v>992504</v>
      </c>
      <c r="I24" s="420">
        <f>G24-H24</f>
        <v>-459</v>
      </c>
      <c r="J24" s="420">
        <f>$F24*I24</f>
        <v>-430312.5</v>
      </c>
      <c r="K24" s="463">
        <f>J24/1000000</f>
        <v>-0.4303125</v>
      </c>
      <c r="L24" s="417">
        <v>999929</v>
      </c>
      <c r="M24" s="268">
        <v>999929</v>
      </c>
      <c r="N24" s="420">
        <f>L24-M24</f>
        <v>0</v>
      </c>
      <c r="O24" s="420">
        <f>$F24*N24</f>
        <v>0</v>
      </c>
      <c r="P24" s="463">
        <f>O24/1000000</f>
        <v>0</v>
      </c>
      <c r="Q24" s="429"/>
    </row>
    <row r="25" spans="1:17" ht="19.5" customHeight="1">
      <c r="A25" s="244"/>
      <c r="B25" s="267" t="s">
        <v>260</v>
      </c>
      <c r="C25" s="270"/>
      <c r="D25" s="254"/>
      <c r="E25" s="86"/>
      <c r="F25" s="271"/>
      <c r="G25" s="85"/>
      <c r="H25" s="75"/>
      <c r="I25" s="35"/>
      <c r="J25" s="39"/>
      <c r="K25" s="278">
        <f>SUM(K23:K24)</f>
        <v>-0.3981125</v>
      </c>
      <c r="L25" s="283"/>
      <c r="M25" s="260"/>
      <c r="N25" s="260"/>
      <c r="O25" s="260"/>
      <c r="P25" s="278">
        <f>SUM(P23:P24)</f>
        <v>0</v>
      </c>
      <c r="Q25" s="424"/>
    </row>
    <row r="26" spans="1:17" ht="19.5" customHeight="1">
      <c r="A26" s="244"/>
      <c r="B26" s="267" t="s">
        <v>261</v>
      </c>
      <c r="C26" s="268"/>
      <c r="D26" s="254"/>
      <c r="E26" s="75"/>
      <c r="F26" s="269"/>
      <c r="G26" s="85"/>
      <c r="H26" s="75"/>
      <c r="I26" s="38"/>
      <c r="J26" s="34"/>
      <c r="K26" s="88"/>
      <c r="L26" s="282"/>
      <c r="M26" s="456"/>
      <c r="N26" s="456"/>
      <c r="O26" s="456"/>
      <c r="P26" s="457"/>
      <c r="Q26" s="424"/>
    </row>
    <row r="27" spans="1:17" ht="19.5" customHeight="1">
      <c r="A27" s="244"/>
      <c r="B27" s="267" t="s">
        <v>257</v>
      </c>
      <c r="C27" s="268"/>
      <c r="D27" s="254"/>
      <c r="E27" s="75"/>
      <c r="F27" s="269"/>
      <c r="G27" s="85"/>
      <c r="H27" s="75"/>
      <c r="I27" s="38"/>
      <c r="J27" s="34"/>
      <c r="K27" s="88"/>
      <c r="L27" s="282"/>
      <c r="M27" s="456"/>
      <c r="N27" s="456"/>
      <c r="O27" s="456"/>
      <c r="P27" s="457"/>
      <c r="Q27" s="424"/>
    </row>
    <row r="28" spans="1:17" ht="19.5" customHeight="1">
      <c r="A28" s="244">
        <v>10</v>
      </c>
      <c r="B28" s="270" t="s">
        <v>262</v>
      </c>
      <c r="C28" s="268">
        <v>4864866</v>
      </c>
      <c r="D28" s="254" t="s">
        <v>12</v>
      </c>
      <c r="E28" s="86" t="s">
        <v>338</v>
      </c>
      <c r="F28" s="464">
        <v>1250</v>
      </c>
      <c r="G28" s="417">
        <v>1924</v>
      </c>
      <c r="H28" s="268">
        <v>1866</v>
      </c>
      <c r="I28" s="420">
        <f aca="true" t="shared" si="0" ref="I28:I33">G28-H28</f>
        <v>58</v>
      </c>
      <c r="J28" s="420">
        <f aca="true" t="shared" si="1" ref="J28:J33">$F28*I28</f>
        <v>72500</v>
      </c>
      <c r="K28" s="463">
        <f aca="true" t="shared" si="2" ref="K28:K33">J28/1000000</f>
        <v>0.0725</v>
      </c>
      <c r="L28" s="417">
        <v>90</v>
      </c>
      <c r="M28" s="268">
        <v>90</v>
      </c>
      <c r="N28" s="420">
        <f aca="true" t="shared" si="3" ref="N28:N33">L28-M28</f>
        <v>0</v>
      </c>
      <c r="O28" s="420">
        <f aca="true" t="shared" si="4" ref="O28:O33">$F28*N28</f>
        <v>0</v>
      </c>
      <c r="P28" s="463">
        <f aca="true" t="shared" si="5" ref="P28:P33">O28/1000000</f>
        <v>0</v>
      </c>
      <c r="Q28" s="424"/>
    </row>
    <row r="29" spans="1:17" ht="19.5" customHeight="1">
      <c r="A29" s="244">
        <v>11</v>
      </c>
      <c r="B29" s="270" t="s">
        <v>263</v>
      </c>
      <c r="C29" s="268">
        <v>5295125</v>
      </c>
      <c r="D29" s="254" t="s">
        <v>12</v>
      </c>
      <c r="E29" s="86" t="s">
        <v>338</v>
      </c>
      <c r="F29" s="464">
        <v>100</v>
      </c>
      <c r="G29" s="417">
        <v>352663</v>
      </c>
      <c r="H29" s="268">
        <v>345462</v>
      </c>
      <c r="I29" s="420">
        <f t="shared" si="0"/>
        <v>7201</v>
      </c>
      <c r="J29" s="420">
        <f t="shared" si="1"/>
        <v>720100</v>
      </c>
      <c r="K29" s="463">
        <f t="shared" si="2"/>
        <v>0.7201</v>
      </c>
      <c r="L29" s="417">
        <v>999475</v>
      </c>
      <c r="M29" s="268">
        <v>999475</v>
      </c>
      <c r="N29" s="420">
        <f t="shared" si="3"/>
        <v>0</v>
      </c>
      <c r="O29" s="420">
        <f t="shared" si="4"/>
        <v>0</v>
      </c>
      <c r="P29" s="463">
        <f t="shared" si="5"/>
        <v>0</v>
      </c>
      <c r="Q29" s="424"/>
    </row>
    <row r="30" spans="1:17" ht="19.5" customHeight="1">
      <c r="A30" s="244">
        <v>12</v>
      </c>
      <c r="B30" s="270" t="s">
        <v>264</v>
      </c>
      <c r="C30" s="268">
        <v>5295126</v>
      </c>
      <c r="D30" s="254" t="s">
        <v>12</v>
      </c>
      <c r="E30" s="86" t="s">
        <v>338</v>
      </c>
      <c r="F30" s="464">
        <v>62.5</v>
      </c>
      <c r="G30" s="417">
        <v>292274</v>
      </c>
      <c r="H30" s="268">
        <v>279559</v>
      </c>
      <c r="I30" s="420">
        <f t="shared" si="0"/>
        <v>12715</v>
      </c>
      <c r="J30" s="420">
        <f t="shared" si="1"/>
        <v>794687.5</v>
      </c>
      <c r="K30" s="791">
        <f t="shared" si="2"/>
        <v>0.7946875</v>
      </c>
      <c r="L30" s="417">
        <v>94061</v>
      </c>
      <c r="M30" s="268">
        <v>94061</v>
      </c>
      <c r="N30" s="420">
        <f t="shared" si="3"/>
        <v>0</v>
      </c>
      <c r="O30" s="420">
        <f t="shared" si="4"/>
        <v>0</v>
      </c>
      <c r="P30" s="463">
        <f t="shared" si="5"/>
        <v>0</v>
      </c>
      <c r="Q30" s="424"/>
    </row>
    <row r="31" spans="1:17" ht="19.5" customHeight="1">
      <c r="A31" s="244">
        <v>13</v>
      </c>
      <c r="B31" s="270" t="s">
        <v>265</v>
      </c>
      <c r="C31" s="268">
        <v>4865179</v>
      </c>
      <c r="D31" s="254" t="s">
        <v>12</v>
      </c>
      <c r="E31" s="86" t="s">
        <v>338</v>
      </c>
      <c r="F31" s="464">
        <v>800</v>
      </c>
      <c r="G31" s="417">
        <v>2824</v>
      </c>
      <c r="H31" s="268">
        <v>2858</v>
      </c>
      <c r="I31" s="420">
        <f t="shared" si="0"/>
        <v>-34</v>
      </c>
      <c r="J31" s="420">
        <f t="shared" si="1"/>
        <v>-27200</v>
      </c>
      <c r="K31" s="463">
        <f t="shared" si="2"/>
        <v>-0.0272</v>
      </c>
      <c r="L31" s="417">
        <v>1936</v>
      </c>
      <c r="M31" s="268">
        <v>1936</v>
      </c>
      <c r="N31" s="420">
        <f t="shared" si="3"/>
        <v>0</v>
      </c>
      <c r="O31" s="420">
        <f t="shared" si="4"/>
        <v>0</v>
      </c>
      <c r="P31" s="463">
        <f t="shared" si="5"/>
        <v>0</v>
      </c>
      <c r="Q31" s="424"/>
    </row>
    <row r="32" spans="1:17" ht="19.5" customHeight="1">
      <c r="A32" s="244">
        <v>14</v>
      </c>
      <c r="B32" s="270" t="s">
        <v>266</v>
      </c>
      <c r="C32" s="268">
        <v>4864795</v>
      </c>
      <c r="D32" s="254" t="s">
        <v>12</v>
      </c>
      <c r="E32" s="86" t="s">
        <v>338</v>
      </c>
      <c r="F32" s="464">
        <v>100</v>
      </c>
      <c r="G32" s="417">
        <v>969873</v>
      </c>
      <c r="H32" s="268">
        <v>971621</v>
      </c>
      <c r="I32" s="420">
        <f t="shared" si="0"/>
        <v>-1748</v>
      </c>
      <c r="J32" s="420">
        <f t="shared" si="1"/>
        <v>-174800</v>
      </c>
      <c r="K32" s="463">
        <f t="shared" si="2"/>
        <v>-0.1748</v>
      </c>
      <c r="L32" s="417">
        <v>999175</v>
      </c>
      <c r="M32" s="268">
        <v>999175</v>
      </c>
      <c r="N32" s="420">
        <f t="shared" si="3"/>
        <v>0</v>
      </c>
      <c r="O32" s="420">
        <f t="shared" si="4"/>
        <v>0</v>
      </c>
      <c r="P32" s="463">
        <f t="shared" si="5"/>
        <v>0</v>
      </c>
      <c r="Q32" s="435"/>
    </row>
    <row r="33" spans="1:17" ht="19.5" customHeight="1">
      <c r="A33" s="244">
        <v>15</v>
      </c>
      <c r="B33" s="270" t="s">
        <v>365</v>
      </c>
      <c r="C33" s="268">
        <v>4864821</v>
      </c>
      <c r="D33" s="254" t="s">
        <v>12</v>
      </c>
      <c r="E33" s="86" t="s">
        <v>338</v>
      </c>
      <c r="F33" s="464">
        <v>150</v>
      </c>
      <c r="G33" s="417">
        <v>998168</v>
      </c>
      <c r="H33" s="268">
        <v>998801</v>
      </c>
      <c r="I33" s="420">
        <f t="shared" si="0"/>
        <v>-633</v>
      </c>
      <c r="J33" s="420">
        <f t="shared" si="1"/>
        <v>-94950</v>
      </c>
      <c r="K33" s="463">
        <f t="shared" si="2"/>
        <v>-0.09495</v>
      </c>
      <c r="L33" s="417">
        <v>987262</v>
      </c>
      <c r="M33" s="268">
        <v>987238</v>
      </c>
      <c r="N33" s="420">
        <f t="shared" si="3"/>
        <v>24</v>
      </c>
      <c r="O33" s="420">
        <f t="shared" si="4"/>
        <v>3600</v>
      </c>
      <c r="P33" s="465">
        <f t="shared" si="5"/>
        <v>0.0036</v>
      </c>
      <c r="Q33" s="445"/>
    </row>
    <row r="34" spans="1:17" ht="19.5" customHeight="1">
      <c r="A34" s="244"/>
      <c r="B34" s="267" t="s">
        <v>252</v>
      </c>
      <c r="C34" s="268"/>
      <c r="D34" s="254"/>
      <c r="E34" s="75"/>
      <c r="F34" s="269"/>
      <c r="G34" s="245"/>
      <c r="H34" s="260"/>
      <c r="I34" s="260"/>
      <c r="J34" s="276"/>
      <c r="K34" s="275"/>
      <c r="L34" s="281"/>
      <c r="M34" s="260"/>
      <c r="N34" s="260"/>
      <c r="O34" s="260"/>
      <c r="P34" s="466"/>
      <c r="Q34" s="424"/>
    </row>
    <row r="35" spans="1:17" ht="19.5" customHeight="1">
      <c r="A35" s="244">
        <v>16</v>
      </c>
      <c r="B35" s="270" t="s">
        <v>267</v>
      </c>
      <c r="C35" s="268">
        <v>4865185</v>
      </c>
      <c r="D35" s="254" t="s">
        <v>12</v>
      </c>
      <c r="E35" s="86" t="s">
        <v>338</v>
      </c>
      <c r="F35" s="464">
        <v>-2500</v>
      </c>
      <c r="G35" s="417">
        <v>997841</v>
      </c>
      <c r="H35" s="268">
        <v>997895</v>
      </c>
      <c r="I35" s="420">
        <f>G35-H35</f>
        <v>-54</v>
      </c>
      <c r="J35" s="420">
        <f>$F35*I35</f>
        <v>135000</v>
      </c>
      <c r="K35" s="463">
        <f>J35/1000000</f>
        <v>0.135</v>
      </c>
      <c r="L35" s="417">
        <v>3063</v>
      </c>
      <c r="M35" s="268">
        <v>3063</v>
      </c>
      <c r="N35" s="420">
        <f>L35-M35</f>
        <v>0</v>
      </c>
      <c r="O35" s="420">
        <f>$F35*N35</f>
        <v>0</v>
      </c>
      <c r="P35" s="465">
        <f>O35/1000000</f>
        <v>0</v>
      </c>
      <c r="Q35" s="434"/>
    </row>
    <row r="36" spans="1:17" ht="19.5" customHeight="1">
      <c r="A36" s="244">
        <v>17</v>
      </c>
      <c r="B36" s="270" t="s">
        <v>270</v>
      </c>
      <c r="C36" s="268">
        <v>4902559</v>
      </c>
      <c r="D36" s="254" t="s">
        <v>12</v>
      </c>
      <c r="E36" s="86" t="s">
        <v>338</v>
      </c>
      <c r="F36" s="268">
        <v>-300</v>
      </c>
      <c r="G36" s="417">
        <v>74</v>
      </c>
      <c r="H36" s="268">
        <v>74</v>
      </c>
      <c r="I36" s="420">
        <f>G36-H36</f>
        <v>0</v>
      </c>
      <c r="J36" s="420">
        <f>$F36*I36</f>
        <v>0</v>
      </c>
      <c r="K36" s="463">
        <f>J36/1000000</f>
        <v>0</v>
      </c>
      <c r="L36" s="417">
        <v>999900</v>
      </c>
      <c r="M36" s="268">
        <v>999900</v>
      </c>
      <c r="N36" s="420">
        <f>L36-M36</f>
        <v>0</v>
      </c>
      <c r="O36" s="420">
        <f>$F36*N36</f>
        <v>0</v>
      </c>
      <c r="P36" s="463">
        <f>O36/1000000</f>
        <v>0</v>
      </c>
      <c r="Q36" s="424"/>
    </row>
    <row r="37" spans="1:17" ht="19.5" customHeight="1" thickBot="1">
      <c r="A37" s="272"/>
      <c r="B37" s="273" t="s">
        <v>268</v>
      </c>
      <c r="C37" s="273"/>
      <c r="D37" s="273"/>
      <c r="E37" s="273"/>
      <c r="F37" s="273"/>
      <c r="G37" s="93"/>
      <c r="H37" s="92"/>
      <c r="I37" s="92"/>
      <c r="J37" s="92"/>
      <c r="K37" s="380">
        <f>SUM(K28:K36)</f>
        <v>1.4253375</v>
      </c>
      <c r="L37" s="284"/>
      <c r="M37" s="649"/>
      <c r="N37" s="649"/>
      <c r="O37" s="649"/>
      <c r="P37" s="279">
        <f>SUM(P28:P36)</f>
        <v>0.0036</v>
      </c>
      <c r="Q37" s="518"/>
    </row>
    <row r="38" spans="1:16" ht="13.5" thickTop="1">
      <c r="A38" s="47"/>
      <c r="B38" s="2"/>
      <c r="C38" s="82"/>
      <c r="D38" s="47"/>
      <c r="E38" s="82"/>
      <c r="F38" s="8"/>
      <c r="G38" s="8"/>
      <c r="H38" s="8"/>
      <c r="I38" s="8"/>
      <c r="J38" s="8"/>
      <c r="K38" s="9"/>
      <c r="L38" s="285"/>
      <c r="M38" s="508"/>
      <c r="N38" s="508"/>
      <c r="O38" s="508"/>
      <c r="P38" s="508"/>
    </row>
    <row r="39" spans="11:16" ht="12.75">
      <c r="K39" s="508"/>
      <c r="L39" s="508"/>
      <c r="M39" s="508"/>
      <c r="N39" s="508"/>
      <c r="O39" s="508"/>
      <c r="P39" s="508"/>
    </row>
    <row r="40" spans="7:16" ht="12.75">
      <c r="G40" s="650"/>
      <c r="K40" s="508"/>
      <c r="L40" s="508"/>
      <c r="M40" s="508"/>
      <c r="N40" s="508"/>
      <c r="O40" s="508"/>
      <c r="P40" s="508"/>
    </row>
    <row r="41" spans="2:16" ht="21.75">
      <c r="B41" s="173" t="s">
        <v>324</v>
      </c>
      <c r="K41" s="651">
        <f>K20</f>
        <v>0.46007499999999996</v>
      </c>
      <c r="L41" s="652"/>
      <c r="M41" s="652"/>
      <c r="N41" s="652"/>
      <c r="O41" s="652"/>
      <c r="P41" s="651">
        <f>P20</f>
        <v>0</v>
      </c>
    </row>
    <row r="42" spans="2:16" ht="21.75">
      <c r="B42" s="173" t="s">
        <v>325</v>
      </c>
      <c r="K42" s="651">
        <f>K25</f>
        <v>-0.3981125</v>
      </c>
      <c r="L42" s="652"/>
      <c r="M42" s="652"/>
      <c r="N42" s="652"/>
      <c r="O42" s="652"/>
      <c r="P42" s="651">
        <f>P25</f>
        <v>0</v>
      </c>
    </row>
    <row r="43" spans="2:16" ht="21.75">
      <c r="B43" s="173" t="s">
        <v>326</v>
      </c>
      <c r="K43" s="651">
        <f>K37</f>
        <v>1.4253375</v>
      </c>
      <c r="L43" s="652"/>
      <c r="M43" s="652"/>
      <c r="N43" s="652"/>
      <c r="O43" s="652"/>
      <c r="P43" s="653">
        <f>P37</f>
        <v>0.0036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25">
      <selection activeCell="I41" sqref="I4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231</v>
      </c>
    </row>
    <row r="2" spans="1:16" ht="20.25">
      <c r="A2" s="292" t="s">
        <v>232</v>
      </c>
      <c r="P2" s="251" t="str">
        <f>NDPL!Q1</f>
        <v>JANUARY-2019</v>
      </c>
    </row>
    <row r="3" spans="1:9" ht="18">
      <c r="A3" s="169" t="s">
        <v>341</v>
      </c>
      <c r="B3" s="169"/>
      <c r="C3" s="239"/>
      <c r="D3" s="240"/>
      <c r="E3" s="240"/>
      <c r="F3" s="239"/>
      <c r="G3" s="239"/>
      <c r="H3" s="239"/>
      <c r="I3" s="239"/>
    </row>
    <row r="4" spans="1:16" ht="24" thickBot="1">
      <c r="A4" s="3"/>
      <c r="G4" s="15"/>
      <c r="H4" s="15"/>
      <c r="I4" s="40" t="s">
        <v>387</v>
      </c>
      <c r="J4" s="15"/>
      <c r="K4" s="15"/>
      <c r="L4" s="15"/>
      <c r="M4" s="15"/>
      <c r="N4" s="40" t="s">
        <v>388</v>
      </c>
      <c r="O4" s="15"/>
      <c r="P4" s="15"/>
    </row>
    <row r="5" spans="1:17" ht="39.75" thickBot="1" thickTop="1">
      <c r="A5" s="29" t="s">
        <v>8</v>
      </c>
      <c r="B5" s="26" t="s">
        <v>9</v>
      </c>
      <c r="C5" s="27" t="s">
        <v>1</v>
      </c>
      <c r="D5" s="27" t="s">
        <v>2</v>
      </c>
      <c r="E5" s="27" t="s">
        <v>3</v>
      </c>
      <c r="F5" s="27" t="s">
        <v>10</v>
      </c>
      <c r="G5" s="29" t="str">
        <f>NDPL!G5</f>
        <v>FINAL READING 31/01/2019</v>
      </c>
      <c r="H5" s="27" t="str">
        <f>NDPL!H5</f>
        <v>INTIAL READING 01/01/2019</v>
      </c>
      <c r="I5" s="27" t="s">
        <v>4</v>
      </c>
      <c r="J5" s="27" t="s">
        <v>5</v>
      </c>
      <c r="K5" s="27" t="s">
        <v>6</v>
      </c>
      <c r="L5" s="29" t="str">
        <f>NDPL!G5</f>
        <v>FINAL READING 31/01/2019</v>
      </c>
      <c r="M5" s="27" t="str">
        <f>NDPL!H5</f>
        <v>INTIAL READING 01/01/2019</v>
      </c>
      <c r="N5" s="27" t="s">
        <v>4</v>
      </c>
      <c r="O5" s="27" t="s">
        <v>5</v>
      </c>
      <c r="P5" s="28" t="s">
        <v>6</v>
      </c>
      <c r="Q5" s="28" t="s">
        <v>301</v>
      </c>
    </row>
    <row r="6" ht="14.25" thickBot="1" thickTop="1"/>
    <row r="7" spans="1:17" ht="13.5" thickTop="1">
      <c r="A7" s="19"/>
      <c r="B7" s="100"/>
      <c r="C7" s="20"/>
      <c r="D7" s="20"/>
      <c r="E7" s="20"/>
      <c r="F7" s="25"/>
      <c r="G7" s="19"/>
      <c r="H7" s="20"/>
      <c r="I7" s="20"/>
      <c r="J7" s="20"/>
      <c r="K7" s="25"/>
      <c r="L7" s="19"/>
      <c r="M7" s="20"/>
      <c r="N7" s="20"/>
      <c r="O7" s="20"/>
      <c r="P7" s="25"/>
      <c r="Q7" s="138"/>
    </row>
    <row r="8" spans="1:17" ht="18">
      <c r="A8" s="104"/>
      <c r="B8" s="395" t="s">
        <v>277</v>
      </c>
      <c r="C8" s="394"/>
      <c r="D8" s="107"/>
      <c r="E8" s="107"/>
      <c r="F8" s="109"/>
      <c r="G8" s="118"/>
      <c r="H8" s="15"/>
      <c r="I8" s="60"/>
      <c r="J8" s="60"/>
      <c r="K8" s="62"/>
      <c r="L8" s="61"/>
      <c r="M8" s="59"/>
      <c r="N8" s="60"/>
      <c r="O8" s="60"/>
      <c r="P8" s="62"/>
      <c r="Q8" s="139"/>
    </row>
    <row r="9" spans="1:17" ht="18">
      <c r="A9" s="111"/>
      <c r="B9" s="396" t="s">
        <v>278</v>
      </c>
      <c r="C9" s="397" t="s">
        <v>272</v>
      </c>
      <c r="D9" s="112"/>
      <c r="E9" s="107"/>
      <c r="F9" s="109"/>
      <c r="G9" s="18"/>
      <c r="H9" s="15"/>
      <c r="I9" s="60"/>
      <c r="J9" s="60"/>
      <c r="K9" s="62"/>
      <c r="L9" s="168"/>
      <c r="M9" s="60"/>
      <c r="N9" s="60"/>
      <c r="O9" s="60"/>
      <c r="P9" s="62"/>
      <c r="Q9" s="139"/>
    </row>
    <row r="10" spans="1:17" s="421" customFormat="1" ht="20.25">
      <c r="A10" s="386">
        <v>1</v>
      </c>
      <c r="B10" s="495" t="s">
        <v>273</v>
      </c>
      <c r="C10" s="394">
        <v>5295181</v>
      </c>
      <c r="D10" s="412" t="s">
        <v>12</v>
      </c>
      <c r="E10" s="107" t="s">
        <v>345</v>
      </c>
      <c r="F10" s="496">
        <v>1000</v>
      </c>
      <c r="G10" s="417">
        <v>52738</v>
      </c>
      <c r="H10" s="418">
        <v>49668</v>
      </c>
      <c r="I10" s="418">
        <f>G10-H10</f>
        <v>3070</v>
      </c>
      <c r="J10" s="418">
        <f>$F10*I10</f>
        <v>3070000</v>
      </c>
      <c r="K10" s="418">
        <f>J10/1000000</f>
        <v>3.07</v>
      </c>
      <c r="L10" s="417">
        <v>999989</v>
      </c>
      <c r="M10" s="418">
        <v>999989</v>
      </c>
      <c r="N10" s="419">
        <f>L10-M10</f>
        <v>0</v>
      </c>
      <c r="O10" s="419">
        <f>$F10*N10</f>
        <v>0</v>
      </c>
      <c r="P10" s="497">
        <f>O10/1000000</f>
        <v>0</v>
      </c>
      <c r="Q10" s="424"/>
    </row>
    <row r="11" spans="1:17" s="421" customFormat="1" ht="20.25">
      <c r="A11" s="386">
        <v>2</v>
      </c>
      <c r="B11" s="495" t="s">
        <v>275</v>
      </c>
      <c r="C11" s="394">
        <v>4864886</v>
      </c>
      <c r="D11" s="412" t="s">
        <v>12</v>
      </c>
      <c r="E11" s="107" t="s">
        <v>345</v>
      </c>
      <c r="F11" s="496">
        <v>5000</v>
      </c>
      <c r="G11" s="417">
        <v>17300</v>
      </c>
      <c r="H11" s="418">
        <v>16834</v>
      </c>
      <c r="I11" s="418">
        <f>G11-H11</f>
        <v>466</v>
      </c>
      <c r="J11" s="418">
        <f>$F11*I11</f>
        <v>2330000</v>
      </c>
      <c r="K11" s="418">
        <f>J11/1000000</f>
        <v>2.33</v>
      </c>
      <c r="L11" s="417">
        <v>78</v>
      </c>
      <c r="M11" s="418">
        <v>78</v>
      </c>
      <c r="N11" s="419">
        <f>L11-M11</f>
        <v>0</v>
      </c>
      <c r="O11" s="419">
        <f>$F11*N11</f>
        <v>0</v>
      </c>
      <c r="P11" s="497">
        <f>O11/1000000</f>
        <v>0</v>
      </c>
      <c r="Q11" s="424"/>
    </row>
    <row r="12" spans="1:17" ht="14.25">
      <c r="A12" s="85"/>
      <c r="B12" s="116"/>
      <c r="C12" s="97"/>
      <c r="D12" s="412"/>
      <c r="E12" s="114"/>
      <c r="F12" s="115"/>
      <c r="G12" s="119"/>
      <c r="H12" s="120"/>
      <c r="I12" s="60"/>
      <c r="J12" s="60"/>
      <c r="K12" s="62"/>
      <c r="L12" s="168"/>
      <c r="M12" s="60"/>
      <c r="N12" s="60"/>
      <c r="O12" s="60"/>
      <c r="P12" s="62"/>
      <c r="Q12" s="139"/>
    </row>
    <row r="13" spans="1:17" ht="14.25">
      <c r="A13" s="85"/>
      <c r="B13" s="113"/>
      <c r="C13" s="97"/>
      <c r="D13" s="412"/>
      <c r="E13" s="114"/>
      <c r="F13" s="115"/>
      <c r="G13" s="119"/>
      <c r="H13" s="120"/>
      <c r="I13" s="60"/>
      <c r="J13" s="60"/>
      <c r="K13" s="62"/>
      <c r="L13" s="168"/>
      <c r="M13" s="60"/>
      <c r="N13" s="60"/>
      <c r="O13" s="60"/>
      <c r="P13" s="62"/>
      <c r="Q13" s="139"/>
    </row>
    <row r="14" spans="1:17" ht="18">
      <c r="A14" s="85"/>
      <c r="B14" s="113"/>
      <c r="C14" s="97"/>
      <c r="D14" s="412"/>
      <c r="E14" s="114"/>
      <c r="F14" s="115"/>
      <c r="G14" s="119"/>
      <c r="H14" s="407" t="s">
        <v>310</v>
      </c>
      <c r="I14" s="389"/>
      <c r="J14" s="274"/>
      <c r="K14" s="390">
        <f>SUM(K10:K11)</f>
        <v>5.4</v>
      </c>
      <c r="L14" s="168"/>
      <c r="M14" s="408" t="s">
        <v>310</v>
      </c>
      <c r="N14" s="391"/>
      <c r="O14" s="387"/>
      <c r="P14" s="392">
        <f>SUM(P10:P11)</f>
        <v>0</v>
      </c>
      <c r="Q14" s="139"/>
    </row>
    <row r="15" spans="1:17" ht="18">
      <c r="A15" s="85"/>
      <c r="B15" s="289"/>
      <c r="C15" s="288"/>
      <c r="D15" s="412"/>
      <c r="E15" s="114"/>
      <c r="F15" s="115"/>
      <c r="G15" s="119"/>
      <c r="H15" s="120"/>
      <c r="I15" s="60"/>
      <c r="J15" s="60"/>
      <c r="K15" s="62"/>
      <c r="L15" s="168"/>
      <c r="M15" s="60"/>
      <c r="N15" s="60"/>
      <c r="O15" s="60"/>
      <c r="P15" s="62"/>
      <c r="Q15" s="139"/>
    </row>
    <row r="16" spans="1:17" ht="18">
      <c r="A16" s="18"/>
      <c r="B16" s="15"/>
      <c r="C16" s="15"/>
      <c r="D16" s="15"/>
      <c r="E16" s="15"/>
      <c r="F16" s="15"/>
      <c r="G16" s="18"/>
      <c r="H16" s="410"/>
      <c r="I16" s="409"/>
      <c r="J16" s="359"/>
      <c r="K16" s="393"/>
      <c r="L16" s="18"/>
      <c r="M16" s="410"/>
      <c r="N16" s="393"/>
      <c r="O16" s="359"/>
      <c r="P16" s="393"/>
      <c r="Q16" s="139"/>
    </row>
    <row r="17" spans="1:17" ht="12.75">
      <c r="A17" s="18"/>
      <c r="B17" s="15"/>
      <c r="C17" s="15"/>
      <c r="D17" s="15"/>
      <c r="E17" s="15"/>
      <c r="F17" s="15"/>
      <c r="G17" s="18"/>
      <c r="H17" s="15"/>
      <c r="I17" s="15"/>
      <c r="J17" s="15"/>
      <c r="K17" s="15"/>
      <c r="L17" s="18"/>
      <c r="M17" s="15"/>
      <c r="N17" s="15"/>
      <c r="O17" s="15"/>
      <c r="P17" s="91"/>
      <c r="Q17" s="139"/>
    </row>
    <row r="18" spans="1:17" ht="13.5" thickBot="1">
      <c r="A18" s="21"/>
      <c r="B18" s="22"/>
      <c r="C18" s="22"/>
      <c r="D18" s="22"/>
      <c r="E18" s="22"/>
      <c r="F18" s="22"/>
      <c r="G18" s="21"/>
      <c r="H18" s="22"/>
      <c r="I18" s="181"/>
      <c r="J18" s="22"/>
      <c r="K18" s="182"/>
      <c r="L18" s="21"/>
      <c r="M18" s="22"/>
      <c r="N18" s="181"/>
      <c r="O18" s="22"/>
      <c r="P18" s="182"/>
      <c r="Q18" s="140"/>
    </row>
    <row r="19" ht="13.5" thickTop="1"/>
    <row r="23" spans="1:16" ht="18">
      <c r="A23" s="398" t="s">
        <v>280</v>
      </c>
      <c r="B23" s="170"/>
      <c r="C23" s="170"/>
      <c r="D23" s="170"/>
      <c r="E23" s="170"/>
      <c r="F23" s="170"/>
      <c r="K23" s="121">
        <f>(K14+K16)</f>
        <v>5.4</v>
      </c>
      <c r="L23" s="122"/>
      <c r="M23" s="122"/>
      <c r="N23" s="122"/>
      <c r="O23" s="122"/>
      <c r="P23" s="121">
        <f>(P14+P16)</f>
        <v>0</v>
      </c>
    </row>
    <row r="26" spans="1:2" ht="18">
      <c r="A26" s="398" t="s">
        <v>281</v>
      </c>
      <c r="B26" s="398" t="s">
        <v>282</v>
      </c>
    </row>
    <row r="27" spans="1:16" ht="18">
      <c r="A27" s="183"/>
      <c r="B27" s="183"/>
      <c r="H27" s="143" t="s">
        <v>283</v>
      </c>
      <c r="I27" s="170"/>
      <c r="J27" s="143"/>
      <c r="K27" s="249">
        <v>0</v>
      </c>
      <c r="L27" s="249"/>
      <c r="M27" s="249"/>
      <c r="N27" s="249"/>
      <c r="O27" s="249"/>
      <c r="P27" s="249">
        <v>0</v>
      </c>
    </row>
    <row r="28" spans="8:16" ht="18">
      <c r="H28" s="143" t="s">
        <v>284</v>
      </c>
      <c r="I28" s="170"/>
      <c r="J28" s="143"/>
      <c r="K28" s="249">
        <f>BRPL!K18</f>
        <v>0</v>
      </c>
      <c r="L28" s="249"/>
      <c r="M28" s="249"/>
      <c r="N28" s="249"/>
      <c r="O28" s="249"/>
      <c r="P28" s="249">
        <f>BRPL!P18</f>
        <v>0</v>
      </c>
    </row>
    <row r="29" spans="8:16" ht="18">
      <c r="H29" s="143" t="s">
        <v>285</v>
      </c>
      <c r="I29" s="170"/>
      <c r="J29" s="143"/>
      <c r="K29" s="170">
        <f>BYPL!K31</f>
        <v>-3.05645</v>
      </c>
      <c r="L29" s="170"/>
      <c r="M29" s="399"/>
      <c r="N29" s="170"/>
      <c r="O29" s="170"/>
      <c r="P29" s="170">
        <f>BYPL!P31</f>
        <v>0</v>
      </c>
    </row>
    <row r="30" spans="8:16" ht="18">
      <c r="H30" s="143" t="s">
        <v>286</v>
      </c>
      <c r="I30" s="170"/>
      <c r="J30" s="143"/>
      <c r="K30" s="170">
        <f>NDMC!K33</f>
        <v>-1.966</v>
      </c>
      <c r="L30" s="170"/>
      <c r="M30" s="170"/>
      <c r="N30" s="170"/>
      <c r="O30" s="170"/>
      <c r="P30" s="170">
        <f>NDMC!P33</f>
        <v>-0.001</v>
      </c>
    </row>
    <row r="31" spans="8:16" ht="18">
      <c r="H31" s="143" t="s">
        <v>287</v>
      </c>
      <c r="I31" s="170"/>
      <c r="J31" s="143"/>
      <c r="K31" s="170">
        <v>0</v>
      </c>
      <c r="L31" s="170"/>
      <c r="M31" s="170"/>
      <c r="N31" s="170"/>
      <c r="O31" s="170"/>
      <c r="P31" s="170">
        <v>0</v>
      </c>
    </row>
    <row r="32" spans="8:16" ht="18">
      <c r="H32" s="143" t="s">
        <v>456</v>
      </c>
      <c r="I32" s="170"/>
      <c r="J32" s="143"/>
      <c r="K32" s="170">
        <v>0</v>
      </c>
      <c r="L32" s="170"/>
      <c r="M32" s="170"/>
      <c r="N32" s="170"/>
      <c r="O32" s="170"/>
      <c r="P32" s="170">
        <v>0</v>
      </c>
    </row>
    <row r="33" spans="8:16" ht="18">
      <c r="H33" s="400" t="s">
        <v>288</v>
      </c>
      <c r="I33" s="143"/>
      <c r="J33" s="143"/>
      <c r="K33" s="143">
        <f>SUM(K27:K31)</f>
        <v>-5.02245</v>
      </c>
      <c r="L33" s="170"/>
      <c r="M33" s="170"/>
      <c r="N33" s="170"/>
      <c r="O33" s="170"/>
      <c r="P33" s="143">
        <f>SUM(P27:P31)</f>
        <v>-0.001</v>
      </c>
    </row>
    <row r="34" spans="8:16" ht="18"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6" ht="18">
      <c r="A35" s="398" t="s">
        <v>311</v>
      </c>
      <c r="B35" s="99"/>
      <c r="C35" s="99"/>
      <c r="D35" s="99"/>
      <c r="E35" s="99"/>
      <c r="F35" s="99"/>
      <c r="G35" s="99"/>
      <c r="H35" s="143"/>
      <c r="I35" s="401"/>
      <c r="J35" s="143"/>
      <c r="K35" s="401">
        <f>K23+K33</f>
        <v>0.3775500000000003</v>
      </c>
      <c r="L35" s="170"/>
      <c r="M35" s="170"/>
      <c r="N35" s="170"/>
      <c r="O35" s="170"/>
      <c r="P35" s="401">
        <f>P23+P33</f>
        <v>-0.001</v>
      </c>
    </row>
    <row r="36" spans="1:10" ht="18">
      <c r="A36" s="143"/>
      <c r="B36" s="98"/>
      <c r="C36" s="99"/>
      <c r="D36" s="99"/>
      <c r="E36" s="99"/>
      <c r="F36" s="99"/>
      <c r="G36" s="99"/>
      <c r="H36" s="99"/>
      <c r="I36" s="124"/>
      <c r="J36" s="99"/>
    </row>
    <row r="37" spans="1:10" ht="18">
      <c r="A37" s="400" t="s">
        <v>289</v>
      </c>
      <c r="B37" s="143" t="s">
        <v>290</v>
      </c>
      <c r="C37" s="99"/>
      <c r="D37" s="99"/>
      <c r="E37" s="99"/>
      <c r="F37" s="99"/>
      <c r="G37" s="99"/>
      <c r="H37" s="99"/>
      <c r="I37" s="124"/>
      <c r="J37" s="99"/>
    </row>
    <row r="38" spans="1:10" ht="12.75">
      <c r="A38" s="123"/>
      <c r="B38" s="98"/>
      <c r="C38" s="99"/>
      <c r="D38" s="99"/>
      <c r="E38" s="99"/>
      <c r="F38" s="99"/>
      <c r="G38" s="99"/>
      <c r="H38" s="99"/>
      <c r="I38" s="124"/>
      <c r="J38" s="99"/>
    </row>
    <row r="39" spans="1:16" ht="18">
      <c r="A39" s="402" t="s">
        <v>291</v>
      </c>
      <c r="B39" s="403" t="s">
        <v>292</v>
      </c>
      <c r="C39" s="404" t="s">
        <v>293</v>
      </c>
      <c r="D39" s="403"/>
      <c r="E39" s="403"/>
      <c r="F39" s="403"/>
      <c r="G39" s="359">
        <v>31.5248</v>
      </c>
      <c r="H39" s="403" t="s">
        <v>294</v>
      </c>
      <c r="I39" s="403"/>
      <c r="J39" s="405"/>
      <c r="K39" s="403">
        <f aca="true" t="shared" si="0" ref="K39:K44">($K$35*G39)/100</f>
        <v>0.11902188240000008</v>
      </c>
      <c r="L39" s="403"/>
      <c r="M39" s="403"/>
      <c r="N39" s="403"/>
      <c r="O39" s="403"/>
      <c r="P39" s="403">
        <f>($P$35*G39)/100</f>
        <v>-0.00031524799999999996</v>
      </c>
    </row>
    <row r="40" spans="1:16" ht="18">
      <c r="A40" s="402" t="s">
        <v>295</v>
      </c>
      <c r="B40" s="403" t="s">
        <v>346</v>
      </c>
      <c r="C40" s="404" t="s">
        <v>293</v>
      </c>
      <c r="D40" s="403"/>
      <c r="E40" s="403"/>
      <c r="F40" s="403"/>
      <c r="G40" s="359">
        <v>41.1178</v>
      </c>
      <c r="H40" s="403" t="s">
        <v>294</v>
      </c>
      <c r="I40" s="403"/>
      <c r="J40" s="405"/>
      <c r="K40" s="403">
        <f t="shared" si="0"/>
        <v>0.15524025390000012</v>
      </c>
      <c r="L40" s="403"/>
      <c r="M40" s="403"/>
      <c r="N40" s="403"/>
      <c r="O40" s="403"/>
      <c r="P40" s="403">
        <f>($P$35*G40)/100</f>
        <v>-0.00041117800000000005</v>
      </c>
    </row>
    <row r="41" spans="1:16" ht="18">
      <c r="A41" s="402" t="s">
        <v>296</v>
      </c>
      <c r="B41" s="403" t="s">
        <v>347</v>
      </c>
      <c r="C41" s="404" t="s">
        <v>293</v>
      </c>
      <c r="D41" s="403"/>
      <c r="E41" s="403"/>
      <c r="F41" s="403"/>
      <c r="G41" s="359">
        <v>21.0901</v>
      </c>
      <c r="H41" s="403" t="s">
        <v>294</v>
      </c>
      <c r="I41" s="403"/>
      <c r="J41" s="405"/>
      <c r="K41" s="403">
        <f t="shared" si="0"/>
        <v>0.07962567255000005</v>
      </c>
      <c r="L41" s="403"/>
      <c r="M41" s="403"/>
      <c r="N41" s="403"/>
      <c r="O41" s="403"/>
      <c r="P41" s="403">
        <f>($P$35*G41)/100</f>
        <v>-0.000210901</v>
      </c>
    </row>
    <row r="42" spans="1:16" ht="18">
      <c r="A42" s="402" t="s">
        <v>297</v>
      </c>
      <c r="B42" s="403" t="s">
        <v>348</v>
      </c>
      <c r="C42" s="404" t="s">
        <v>293</v>
      </c>
      <c r="D42" s="403"/>
      <c r="E42" s="403"/>
      <c r="F42" s="403"/>
      <c r="G42" s="359">
        <v>4.8034</v>
      </c>
      <c r="H42" s="403" t="s">
        <v>294</v>
      </c>
      <c r="I42" s="403"/>
      <c r="J42" s="405"/>
      <c r="K42" s="403">
        <f t="shared" si="0"/>
        <v>0.018135236700000012</v>
      </c>
      <c r="L42" s="403"/>
      <c r="M42" s="403"/>
      <c r="N42" s="403"/>
      <c r="O42" s="403"/>
      <c r="P42" s="403">
        <f>($P$35*G42)/100</f>
        <v>-4.8034E-05</v>
      </c>
    </row>
    <row r="43" spans="1:16" ht="18">
      <c r="A43" s="402" t="s">
        <v>298</v>
      </c>
      <c r="B43" s="403" t="s">
        <v>349</v>
      </c>
      <c r="C43" s="404" t="s">
        <v>293</v>
      </c>
      <c r="D43" s="403"/>
      <c r="E43" s="403"/>
      <c r="F43" s="403"/>
      <c r="G43" s="359">
        <v>1.1092</v>
      </c>
      <c r="H43" s="403" t="s">
        <v>294</v>
      </c>
      <c r="I43" s="403"/>
      <c r="J43" s="405"/>
      <c r="K43" s="403">
        <f t="shared" si="0"/>
        <v>0.004187784600000003</v>
      </c>
      <c r="L43" s="403"/>
      <c r="M43" s="403"/>
      <c r="N43" s="403"/>
      <c r="O43" s="403"/>
      <c r="P43" s="403">
        <f>($P$35*G43)/100</f>
        <v>-1.1092000000000002E-05</v>
      </c>
    </row>
    <row r="44" spans="1:16" ht="18">
      <c r="A44" s="402" t="s">
        <v>454</v>
      </c>
      <c r="B44" s="403" t="s">
        <v>455</v>
      </c>
      <c r="C44" s="404" t="s">
        <v>293</v>
      </c>
      <c r="F44" s="125"/>
      <c r="G44" s="845">
        <v>0.3546</v>
      </c>
      <c r="H44" s="403" t="s">
        <v>294</v>
      </c>
      <c r="J44" s="126"/>
      <c r="K44" s="403">
        <f t="shared" si="0"/>
        <v>0.001338792300000001</v>
      </c>
      <c r="P44" s="403">
        <f>($P$35*G44)/100</f>
        <v>-3.5460000000000004E-06</v>
      </c>
    </row>
    <row r="45" spans="1:10" ht="15">
      <c r="A45" s="406" t="s">
        <v>483</v>
      </c>
      <c r="F45" s="125"/>
      <c r="J45" s="12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S22" sqref="S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9.0039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241"/>
      <c r="R1" s="15"/>
    </row>
    <row r="2" spans="1:18" ht="30">
      <c r="A2" s="188"/>
      <c r="B2" s="15"/>
      <c r="C2" s="15"/>
      <c r="D2" s="15"/>
      <c r="E2" s="15"/>
      <c r="F2" s="15"/>
      <c r="G2" s="358" t="s">
        <v>344</v>
      </c>
      <c r="H2" s="15"/>
      <c r="I2" s="15"/>
      <c r="J2" s="15"/>
      <c r="K2" s="15"/>
      <c r="L2" s="15"/>
      <c r="M2" s="15"/>
      <c r="N2" s="15"/>
      <c r="O2" s="15"/>
      <c r="P2" s="15"/>
      <c r="Q2" s="242"/>
      <c r="R2" s="15"/>
    </row>
    <row r="3" spans="1:18" ht="26.25">
      <c r="A3" s="18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42"/>
      <c r="R3" s="15"/>
    </row>
    <row r="4" spans="1:18" ht="25.5">
      <c r="A4" s="18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42"/>
      <c r="R4" s="15"/>
    </row>
    <row r="5" spans="1:18" ht="23.25">
      <c r="A5" s="194"/>
      <c r="B5" s="15"/>
      <c r="C5" s="353" t="s">
        <v>374</v>
      </c>
      <c r="D5" s="15"/>
      <c r="E5" s="15"/>
      <c r="F5" s="15"/>
      <c r="G5" s="15"/>
      <c r="H5" s="15"/>
      <c r="I5" s="15"/>
      <c r="J5" s="15"/>
      <c r="K5" s="15"/>
      <c r="L5" s="191"/>
      <c r="M5" s="15"/>
      <c r="N5" s="15"/>
      <c r="O5" s="15"/>
      <c r="P5" s="15"/>
      <c r="Q5" s="242"/>
      <c r="R5" s="15"/>
    </row>
    <row r="6" spans="1:18" ht="18">
      <c r="A6" s="190"/>
      <c r="B6" s="9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242"/>
      <c r="R6" s="15"/>
    </row>
    <row r="7" spans="1:18" ht="26.25">
      <c r="A7" s="188"/>
      <c r="B7" s="15"/>
      <c r="C7" s="15"/>
      <c r="D7" s="15"/>
      <c r="E7" s="15"/>
      <c r="F7" s="228" t="s">
        <v>474</v>
      </c>
      <c r="G7" s="15"/>
      <c r="H7" s="15"/>
      <c r="I7" s="15"/>
      <c r="J7" s="15"/>
      <c r="K7" s="15"/>
      <c r="L7" s="191"/>
      <c r="M7" s="15"/>
      <c r="N7" s="15"/>
      <c r="O7" s="15"/>
      <c r="P7" s="15"/>
      <c r="Q7" s="242"/>
      <c r="R7" s="15"/>
    </row>
    <row r="8" spans="1:18" ht="25.5">
      <c r="A8" s="189"/>
      <c r="B8" s="192"/>
      <c r="C8" s="15"/>
      <c r="D8" s="15"/>
      <c r="E8" s="15"/>
      <c r="F8" s="15"/>
      <c r="G8" s="15"/>
      <c r="H8" s="193"/>
      <c r="I8" s="15"/>
      <c r="J8" s="15"/>
      <c r="K8" s="15"/>
      <c r="L8" s="15"/>
      <c r="M8" s="15"/>
      <c r="N8" s="15"/>
      <c r="O8" s="15"/>
      <c r="P8" s="15"/>
      <c r="Q8" s="242"/>
      <c r="R8" s="15"/>
    </row>
    <row r="9" spans="1:18" ht="12.75">
      <c r="A9" s="194"/>
      <c r="B9" s="15"/>
      <c r="C9" s="15"/>
      <c r="D9" s="15"/>
      <c r="E9" s="15"/>
      <c r="F9" s="15"/>
      <c r="G9" s="15"/>
      <c r="H9" s="195"/>
      <c r="I9" s="15"/>
      <c r="J9" s="15"/>
      <c r="K9" s="15"/>
      <c r="L9" s="15"/>
      <c r="M9" s="15"/>
      <c r="N9" s="15"/>
      <c r="O9" s="15"/>
      <c r="P9" s="15"/>
      <c r="Q9" s="242"/>
      <c r="R9" s="15"/>
    </row>
    <row r="10" spans="1:18" ht="45.75" customHeight="1">
      <c r="A10" s="194"/>
      <c r="B10" s="235" t="s">
        <v>312</v>
      </c>
      <c r="C10" s="15"/>
      <c r="D10" s="15"/>
      <c r="E10" s="15"/>
      <c r="F10" s="15"/>
      <c r="G10" s="15"/>
      <c r="H10" s="195"/>
      <c r="I10" s="229"/>
      <c r="J10" s="59"/>
      <c r="K10" s="59"/>
      <c r="L10" s="59"/>
      <c r="M10" s="59"/>
      <c r="N10" s="229"/>
      <c r="O10" s="59"/>
      <c r="P10" s="59"/>
      <c r="Q10" s="242"/>
      <c r="R10" s="15"/>
    </row>
    <row r="11" spans="1:19" ht="20.25">
      <c r="A11" s="194"/>
      <c r="B11" s="15"/>
      <c r="C11" s="15"/>
      <c r="D11" s="15"/>
      <c r="E11" s="15"/>
      <c r="F11" s="15"/>
      <c r="G11" s="15"/>
      <c r="H11" s="198"/>
      <c r="I11" s="367" t="s">
        <v>331</v>
      </c>
      <c r="J11" s="230"/>
      <c r="K11" s="230"/>
      <c r="L11" s="230"/>
      <c r="M11" s="230"/>
      <c r="N11" s="367" t="s">
        <v>332</v>
      </c>
      <c r="O11" s="230"/>
      <c r="P11" s="230"/>
      <c r="Q11" s="347"/>
      <c r="R11" s="201"/>
      <c r="S11" s="184"/>
    </row>
    <row r="12" spans="1:18" ht="12.75">
      <c r="A12" s="194"/>
      <c r="B12" s="15"/>
      <c r="C12" s="15"/>
      <c r="D12" s="15"/>
      <c r="E12" s="15"/>
      <c r="F12" s="15"/>
      <c r="G12" s="15"/>
      <c r="H12" s="195"/>
      <c r="I12" s="227"/>
      <c r="J12" s="227"/>
      <c r="K12" s="227"/>
      <c r="L12" s="227"/>
      <c r="M12" s="227"/>
      <c r="N12" s="227"/>
      <c r="O12" s="227"/>
      <c r="P12" s="227"/>
      <c r="Q12" s="242"/>
      <c r="R12" s="15"/>
    </row>
    <row r="13" spans="1:18" ht="26.25">
      <c r="A13" s="352">
        <v>1</v>
      </c>
      <c r="B13" s="353" t="s">
        <v>313</v>
      </c>
      <c r="C13" s="354"/>
      <c r="D13" s="354"/>
      <c r="E13" s="351"/>
      <c r="F13" s="351"/>
      <c r="G13" s="197"/>
      <c r="H13" s="348"/>
      <c r="I13" s="349">
        <f>NDPL!K170</f>
        <v>-70.81208224759996</v>
      </c>
      <c r="J13" s="228"/>
      <c r="K13" s="228"/>
      <c r="L13" s="228"/>
      <c r="M13" s="348" t="s">
        <v>343</v>
      </c>
      <c r="N13" s="349">
        <f>NDPL!P170</f>
        <v>0.335055932</v>
      </c>
      <c r="O13" s="228"/>
      <c r="P13" s="228"/>
      <c r="Q13" s="242"/>
      <c r="R13" s="15"/>
    </row>
    <row r="14" spans="1:18" ht="26.25">
      <c r="A14" s="352"/>
      <c r="B14" s="353"/>
      <c r="C14" s="354"/>
      <c r="D14" s="354"/>
      <c r="E14" s="351"/>
      <c r="F14" s="351"/>
      <c r="G14" s="197"/>
      <c r="H14" s="348"/>
      <c r="I14" s="349"/>
      <c r="J14" s="228"/>
      <c r="K14" s="228"/>
      <c r="L14" s="228"/>
      <c r="M14" s="348"/>
      <c r="N14" s="349"/>
      <c r="O14" s="228"/>
      <c r="P14" s="228"/>
      <c r="Q14" s="242"/>
      <c r="R14" s="15"/>
    </row>
    <row r="15" spans="1:18" ht="26.25">
      <c r="A15" s="352"/>
      <c r="B15" s="353"/>
      <c r="C15" s="354"/>
      <c r="D15" s="354"/>
      <c r="E15" s="351"/>
      <c r="F15" s="351"/>
      <c r="G15" s="192"/>
      <c r="H15" s="348"/>
      <c r="I15" s="349"/>
      <c r="J15" s="228"/>
      <c r="K15" s="228"/>
      <c r="L15" s="228"/>
      <c r="M15" s="348"/>
      <c r="N15" s="349"/>
      <c r="O15" s="228"/>
      <c r="P15" s="228"/>
      <c r="Q15" s="242"/>
      <c r="R15" s="15"/>
    </row>
    <row r="16" spans="1:18" ht="23.25" customHeight="1">
      <c r="A16" s="352">
        <v>2</v>
      </c>
      <c r="B16" s="353" t="s">
        <v>314</v>
      </c>
      <c r="C16" s="354"/>
      <c r="D16" s="354"/>
      <c r="E16" s="351"/>
      <c r="F16" s="351"/>
      <c r="G16" s="197"/>
      <c r="H16" s="348"/>
      <c r="I16" s="349">
        <f>BRPL!K216</f>
        <v>-82.9038525961</v>
      </c>
      <c r="J16" s="228"/>
      <c r="K16" s="228"/>
      <c r="L16" s="228"/>
      <c r="M16" s="348" t="s">
        <v>343</v>
      </c>
      <c r="N16" s="349">
        <f>BRPL!P216</f>
        <v>0.21454028199999994</v>
      </c>
      <c r="O16" s="228"/>
      <c r="P16" s="228"/>
      <c r="Q16" s="242"/>
      <c r="R16" s="15"/>
    </row>
    <row r="17" spans="1:18" ht="26.25">
      <c r="A17" s="352"/>
      <c r="B17" s="353"/>
      <c r="C17" s="354"/>
      <c r="D17" s="354"/>
      <c r="E17" s="351"/>
      <c r="F17" s="351"/>
      <c r="G17" s="197"/>
      <c r="H17" s="348"/>
      <c r="I17" s="349"/>
      <c r="J17" s="228"/>
      <c r="K17" s="228"/>
      <c r="L17" s="228"/>
      <c r="M17" s="348"/>
      <c r="N17" s="349"/>
      <c r="O17" s="228"/>
      <c r="P17" s="228"/>
      <c r="Q17" s="242"/>
      <c r="R17" s="15"/>
    </row>
    <row r="18" spans="1:18" ht="26.25">
      <c r="A18" s="352"/>
      <c r="B18" s="353"/>
      <c r="C18" s="354"/>
      <c r="D18" s="354"/>
      <c r="E18" s="351"/>
      <c r="F18" s="351"/>
      <c r="G18" s="192"/>
      <c r="H18" s="348"/>
      <c r="I18" s="349"/>
      <c r="J18" s="228"/>
      <c r="K18" s="228"/>
      <c r="L18" s="228"/>
      <c r="M18" s="348"/>
      <c r="N18" s="349"/>
      <c r="O18" s="228"/>
      <c r="P18" s="228"/>
      <c r="Q18" s="242"/>
      <c r="R18" s="15"/>
    </row>
    <row r="19" spans="1:18" ht="23.25" customHeight="1">
      <c r="A19" s="352">
        <v>3</v>
      </c>
      <c r="B19" s="353" t="s">
        <v>315</v>
      </c>
      <c r="C19" s="354"/>
      <c r="D19" s="354"/>
      <c r="E19" s="351"/>
      <c r="F19" s="351"/>
      <c r="G19" s="197"/>
      <c r="H19" s="348"/>
      <c r="I19" s="349">
        <f>BYPL!K173</f>
        <v>-30.584911396580438</v>
      </c>
      <c r="J19" s="228"/>
      <c r="K19" s="228"/>
      <c r="L19" s="228"/>
      <c r="M19" s="348"/>
      <c r="N19" s="349">
        <f>BYPL!P173</f>
        <v>-0.294765901</v>
      </c>
      <c r="O19" s="228"/>
      <c r="P19" s="228"/>
      <c r="Q19" s="242"/>
      <c r="R19" s="15"/>
    </row>
    <row r="20" spans="1:18" ht="26.25">
      <c r="A20" s="352"/>
      <c r="B20" s="353"/>
      <c r="C20" s="354"/>
      <c r="D20" s="354"/>
      <c r="E20" s="351"/>
      <c r="F20" s="351"/>
      <c r="G20" s="197"/>
      <c r="H20" s="348"/>
      <c r="I20" s="349"/>
      <c r="J20" s="228"/>
      <c r="K20" s="228"/>
      <c r="L20" s="228"/>
      <c r="M20" s="348"/>
      <c r="N20" s="349"/>
      <c r="O20" s="228"/>
      <c r="P20" s="228"/>
      <c r="Q20" s="242"/>
      <c r="R20" s="15"/>
    </row>
    <row r="21" spans="1:18" ht="26.25">
      <c r="A21" s="352"/>
      <c r="B21" s="355"/>
      <c r="C21" s="355"/>
      <c r="D21" s="355"/>
      <c r="E21" s="250"/>
      <c r="F21" s="250"/>
      <c r="G21" s="96"/>
      <c r="H21" s="348"/>
      <c r="I21" s="349"/>
      <c r="J21" s="228"/>
      <c r="K21" s="228"/>
      <c r="L21" s="228"/>
      <c r="M21" s="348"/>
      <c r="N21" s="349"/>
      <c r="O21" s="228"/>
      <c r="P21" s="228"/>
      <c r="Q21" s="242"/>
      <c r="R21" s="15"/>
    </row>
    <row r="22" spans="1:18" ht="26.25">
      <c r="A22" s="352">
        <v>4</v>
      </c>
      <c r="B22" s="353" t="s">
        <v>316</v>
      </c>
      <c r="C22" s="355"/>
      <c r="D22" s="355"/>
      <c r="E22" s="250"/>
      <c r="F22" s="250"/>
      <c r="G22" s="197"/>
      <c r="H22" s="348"/>
      <c r="I22" s="349">
        <f>NDMC!K85</f>
        <v>-5.382981473300002</v>
      </c>
      <c r="J22" s="228"/>
      <c r="K22" s="228"/>
      <c r="L22" s="228"/>
      <c r="M22" s="348"/>
      <c r="N22" s="349">
        <f>NDMC!P85</f>
        <v>-0.077963034</v>
      </c>
      <c r="O22" s="228"/>
      <c r="P22" s="228"/>
      <c r="Q22" s="242"/>
      <c r="R22" s="15"/>
    </row>
    <row r="23" spans="1:18" ht="26.25">
      <c r="A23" s="352"/>
      <c r="B23" s="353"/>
      <c r="C23" s="355"/>
      <c r="D23" s="355"/>
      <c r="E23" s="250"/>
      <c r="F23" s="250"/>
      <c r="G23" s="197"/>
      <c r="H23" s="348"/>
      <c r="I23" s="349"/>
      <c r="J23" s="228"/>
      <c r="K23" s="228"/>
      <c r="L23" s="228"/>
      <c r="M23" s="348"/>
      <c r="N23" s="349"/>
      <c r="O23" s="228"/>
      <c r="P23" s="228"/>
      <c r="Q23" s="242"/>
      <c r="R23" s="15"/>
    </row>
    <row r="24" spans="1:18" ht="26.25">
      <c r="A24" s="352"/>
      <c r="B24" s="355"/>
      <c r="C24" s="355"/>
      <c r="D24" s="355"/>
      <c r="E24" s="250"/>
      <c r="F24" s="250"/>
      <c r="G24" s="96"/>
      <c r="H24" s="348"/>
      <c r="I24" s="349"/>
      <c r="J24" s="228"/>
      <c r="K24" s="228"/>
      <c r="L24" s="228"/>
      <c r="M24" s="348"/>
      <c r="N24" s="349"/>
      <c r="O24" s="228"/>
      <c r="P24" s="228"/>
      <c r="Q24" s="242"/>
      <c r="R24" s="15"/>
    </row>
    <row r="25" spans="1:18" ht="26.25">
      <c r="A25" s="352">
        <v>5</v>
      </c>
      <c r="B25" s="353" t="s">
        <v>317</v>
      </c>
      <c r="C25" s="355"/>
      <c r="D25" s="355"/>
      <c r="E25" s="250"/>
      <c r="F25" s="250"/>
      <c r="G25" s="197"/>
      <c r="H25" s="348"/>
      <c r="I25" s="349">
        <f>MES!K58</f>
        <v>-0.1784122154</v>
      </c>
      <c r="J25" s="228"/>
      <c r="K25" s="228"/>
      <c r="L25" s="228"/>
      <c r="M25" s="348" t="s">
        <v>343</v>
      </c>
      <c r="N25" s="349">
        <f>MES!P58</f>
        <v>0.378588908</v>
      </c>
      <c r="O25" s="228"/>
      <c r="P25" s="228"/>
      <c r="Q25" s="242"/>
      <c r="R25" s="15"/>
    </row>
    <row r="26" spans="1:18" ht="20.25">
      <c r="A26" s="194"/>
      <c r="B26" s="15"/>
      <c r="C26" s="15"/>
      <c r="D26" s="15"/>
      <c r="E26" s="15"/>
      <c r="F26" s="15"/>
      <c r="G26" s="15"/>
      <c r="H26" s="196"/>
      <c r="I26" s="350"/>
      <c r="J26" s="226"/>
      <c r="K26" s="226"/>
      <c r="L26" s="226"/>
      <c r="M26" s="226"/>
      <c r="N26" s="226"/>
      <c r="O26" s="226"/>
      <c r="P26" s="226"/>
      <c r="Q26" s="242"/>
      <c r="R26" s="15"/>
    </row>
    <row r="27" spans="1:18" ht="18">
      <c r="A27" s="190"/>
      <c r="B27" s="172"/>
      <c r="C27" s="199"/>
      <c r="D27" s="199"/>
      <c r="E27" s="199"/>
      <c r="F27" s="199"/>
      <c r="G27" s="200"/>
      <c r="H27" s="196"/>
      <c r="I27" s="15"/>
      <c r="J27" s="15"/>
      <c r="K27" s="15"/>
      <c r="L27" s="15"/>
      <c r="M27" s="15"/>
      <c r="N27" s="15"/>
      <c r="O27" s="15"/>
      <c r="P27" s="15"/>
      <c r="Q27" s="242"/>
      <c r="R27" s="15"/>
    </row>
    <row r="28" spans="1:18" ht="28.5" customHeight="1">
      <c r="A28" s="352">
        <v>6</v>
      </c>
      <c r="B28" s="353" t="s">
        <v>442</v>
      </c>
      <c r="C28" s="355"/>
      <c r="D28" s="355"/>
      <c r="E28" s="250"/>
      <c r="F28" s="250"/>
      <c r="G28" s="197"/>
      <c r="H28" s="348"/>
      <c r="I28" s="349">
        <f>Railway!K14</f>
        <v>-0.5405249999999999</v>
      </c>
      <c r="J28" s="228"/>
      <c r="K28" s="228"/>
      <c r="L28" s="228"/>
      <c r="M28" s="348" t="s">
        <v>343</v>
      </c>
      <c r="N28" s="349">
        <f>Railway!P14</f>
        <v>0</v>
      </c>
      <c r="O28" s="15"/>
      <c r="P28" s="15"/>
      <c r="Q28" s="242"/>
      <c r="R28" s="15"/>
    </row>
    <row r="29" spans="1:18" ht="54" customHeight="1" thickBot="1">
      <c r="A29" s="346" t="s">
        <v>318</v>
      </c>
      <c r="B29" s="231"/>
      <c r="C29" s="231"/>
      <c r="D29" s="231"/>
      <c r="E29" s="231"/>
      <c r="F29" s="231"/>
      <c r="G29" s="231"/>
      <c r="H29" s="232"/>
      <c r="I29" s="232"/>
      <c r="J29" s="232"/>
      <c r="K29" s="232"/>
      <c r="L29" s="232"/>
      <c r="M29" s="232"/>
      <c r="N29" s="232"/>
      <c r="O29" s="232"/>
      <c r="P29" s="232"/>
      <c r="Q29" s="243"/>
      <c r="R29" s="15"/>
    </row>
    <row r="30" spans="1:9" ht="13.5" thickTop="1">
      <c r="A30" s="187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">
      <c r="A33" s="199" t="s">
        <v>342</v>
      </c>
      <c r="B33" s="15"/>
      <c r="C33" s="15"/>
      <c r="D33" s="15"/>
      <c r="E33" s="345"/>
      <c r="F33" s="345"/>
      <c r="G33" s="15"/>
      <c r="H33" s="15"/>
      <c r="I33" s="15"/>
    </row>
    <row r="34" spans="1:9" ht="15">
      <c r="A34" s="221"/>
      <c r="B34" s="221"/>
      <c r="C34" s="221"/>
      <c r="D34" s="221"/>
      <c r="E34" s="345"/>
      <c r="F34" s="345"/>
      <c r="G34" s="15"/>
      <c r="H34" s="15"/>
      <c r="I34" s="15"/>
    </row>
    <row r="35" spans="1:9" s="345" customFormat="1" ht="15" customHeight="1">
      <c r="A35" s="357" t="s">
        <v>350</v>
      </c>
      <c r="E35"/>
      <c r="F35"/>
      <c r="G35" s="221"/>
      <c r="H35" s="221"/>
      <c r="I35" s="221"/>
    </row>
    <row r="36" spans="1:9" s="345" customFormat="1" ht="15" customHeight="1">
      <c r="A36" s="357"/>
      <c r="E36"/>
      <c r="F36"/>
      <c r="H36" s="221"/>
      <c r="I36" s="221"/>
    </row>
    <row r="37" spans="1:9" s="345" customFormat="1" ht="15" customHeight="1">
      <c r="A37" s="357" t="s">
        <v>351</v>
      </c>
      <c r="E37"/>
      <c r="F37"/>
      <c r="I37" s="221"/>
    </row>
    <row r="38" spans="1:9" s="345" customFormat="1" ht="15" customHeight="1">
      <c r="A38" s="356"/>
      <c r="E38"/>
      <c r="F38"/>
      <c r="I38" s="221"/>
    </row>
    <row r="39" spans="1:9" s="345" customFormat="1" ht="15" customHeight="1">
      <c r="A39" s="357"/>
      <c r="E39"/>
      <c r="F39"/>
      <c r="I39" s="221"/>
    </row>
    <row r="40" spans="1:6" s="345" customFormat="1" ht="15" customHeight="1">
      <c r="A40" s="357"/>
      <c r="B40" s="34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2018-12-19T06:20:23Z</cp:lastPrinted>
  <dcterms:created xsi:type="dcterms:W3CDTF">1996-10-14T23:33:28Z</dcterms:created>
  <dcterms:modified xsi:type="dcterms:W3CDTF">2019-02-25T07:22:02Z</dcterms:modified>
  <cp:category/>
  <cp:version/>
  <cp:contentType/>
  <cp:contentStatus/>
</cp:coreProperties>
</file>